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d.docs.live.net/526ca8e64d41ee9a/CHILK2021/4. Website/Danh muc DN/"/>
    </mc:Choice>
  </mc:AlternateContent>
  <xr:revisionPtr revIDLastSave="18" documentId="8_{EFE6C67C-32C3-4020-A014-2680D30F6C1E}" xr6:coauthVersionLast="47" xr6:coauthVersionMax="47" xr10:uidLastSave="{43AF3115-CA72-4DB9-9075-AA689F088D08}"/>
  <bookViews>
    <workbookView xWindow="-120" yWindow="-120" windowWidth="29040" windowHeight="15720" firstSheet="1" activeTab="2" xr2:uid="{00000000-000D-0000-FFFF-FFFF00000000}"/>
  </bookViews>
  <sheets>
    <sheet name="Tổng hợp" sheetId="1" r:id="rId1"/>
    <sheet name="DM " sheetId="2" r:id="rId2"/>
    <sheet name="Phan loai DN moi" sheetId="12" r:id="rId3"/>
  </sheets>
  <externalReferences>
    <externalReference r:id="rId4"/>
    <externalReference r:id="rId5"/>
  </externalReferences>
  <definedNames>
    <definedName name="__Anonymous_Sheet_DB__1">#REF!</definedName>
    <definedName name="_Fill">#REF!</definedName>
    <definedName name="_xlnm._FilterDatabase" localSheetId="1" hidden="1">'DM '!$A$1:$H$146</definedName>
    <definedName name="_Key1">#REF!</definedName>
    <definedName name="_Key2">#REF!</definedName>
    <definedName name="_Sort">#REF!</definedName>
    <definedName name="a" localSheetId="0">#REF!</definedName>
    <definedName name="a">#REF!</definedName>
    <definedName name="à">#REF!</definedName>
    <definedName name="á">#REF!</definedName>
    <definedName name="ab" localSheetId="0">#REF!</definedName>
    <definedName name="ab">#REF!</definedName>
    <definedName name="abb" localSheetId="0">#REF!</definedName>
    <definedName name="abb">#REF!</definedName>
    <definedName name="abc" localSheetId="0">#REF!</definedName>
    <definedName name="abc">#REF!</definedName>
    <definedName name="abgrgfg">#REF!</definedName>
    <definedName name="ac" localSheetId="0">#REF!</definedName>
    <definedName name="ac">#REF!</definedName>
    <definedName name="ad" localSheetId="0">#REF!</definedName>
    <definedName name="ad">#REF!</definedName>
    <definedName name="ád">#REF!</definedName>
    <definedName name="adf">#REF!</definedName>
    <definedName name="adgeW14">#REF!</definedName>
    <definedName name="AFW">#REF!</definedName>
    <definedName name="ág">#REF!</definedName>
    <definedName name="aq" localSheetId="0">#REF!</definedName>
    <definedName name="aq">#REF!</definedName>
    <definedName name="àqfwf">#REF!</definedName>
    <definedName name="aqqa">#REF!</definedName>
    <definedName name="AS2StaticLS">#REF!</definedName>
    <definedName name="AS2TickmarkLS">#REF!</definedName>
    <definedName name="Ằ">#REF!</definedName>
    <definedName name="â" localSheetId="0">#REF!</definedName>
    <definedName name="â">#REF!</definedName>
    <definedName name="b">#REF!</definedName>
    <definedName name="bbbbbb">#REF!</definedName>
    <definedName name="bgryuoi00">#REF!</definedName>
    <definedName name="BQLVDT3">#REF!</definedName>
    <definedName name="các" localSheetId="0">#REF!</definedName>
    <definedName name="các">#REF!</definedName>
    <definedName name="cash_ma">#REF!</definedName>
    <definedName name="cash_sumchi">#REF!</definedName>
    <definedName name="cash_sumthu">#REF!</definedName>
    <definedName name="cash_thang">#REF!</definedName>
    <definedName name="cáv">#REF!</definedName>
    <definedName name="CNMT">#REF!</definedName>
    <definedName name="code_chiphi">#REF!</definedName>
    <definedName name="csac">#REF!</definedName>
    <definedName name="CHIPHIcO">#REF!</definedName>
    <definedName name="CHIPHINO">#REF!</definedName>
    <definedName name="d" localSheetId="0">#REF!</definedName>
    <definedName name="d">#REF!</definedName>
    <definedName name="Data04" localSheetId="0">#REF!</definedName>
    <definedName name="Data04">#REF!</definedName>
    <definedName name="df">#REF!</definedName>
    <definedName name="dhds">#REF!</definedName>
    <definedName name="dqfw">#REF!</definedName>
    <definedName name="dsfs">#REF!</definedName>
    <definedName name="dsfsfs">#REF!</definedName>
    <definedName name="dt">#REF!</definedName>
    <definedName name="dt_madt">#REF!</definedName>
    <definedName name="dt_makh">#REF!</definedName>
    <definedName name="DT_maphi">#REF!</definedName>
    <definedName name="dt_mathang">#REF!</definedName>
    <definedName name="DT_MKH">#REF!</definedName>
    <definedName name="dt_sotien">#REF!</definedName>
    <definedName name="DT_sum">#REF!</definedName>
    <definedName name="DT_thang">#REF!</definedName>
    <definedName name="đư">#REF!</definedName>
    <definedName name="e" localSheetId="0">#REF!</definedName>
    <definedName name="e">#REF!</definedName>
    <definedName name="EHh">#REF!</definedName>
    <definedName name="EQ">#REF!</definedName>
    <definedName name="er">#REF!</definedName>
    <definedName name="f">#REF!</definedName>
    <definedName name="faq">#REF!</definedName>
    <definedName name="fassfads">#REF!</definedName>
    <definedName name="FF">#REF!</definedName>
    <definedName name="fqưf">#REF!</definedName>
    <definedName name="fqw">#REF!</definedName>
    <definedName name="frkt">#REF!</definedName>
    <definedName name="FS">#REF!</definedName>
    <definedName name="fwf">#REF!</definedName>
    <definedName name="fwq">#REF!</definedName>
    <definedName name="fwqqừq">#REF!</definedName>
    <definedName name="g" localSheetId="0">#REF!</definedName>
    <definedName name="g">#REF!</definedName>
    <definedName name="gk">#REF!</definedName>
    <definedName name="grfvsesgwe">#REF!</definedName>
    <definedName name="grsd">#REF!</definedName>
    <definedName name="gƯ">#REF!</definedName>
    <definedName name="giam">#REF!</definedName>
    <definedName name="HAGKK">#REF!</definedName>
    <definedName name="HGHJFHF">#REF!</definedName>
    <definedName name="hh">#REF!</definedName>
    <definedName name="hhh">#REF!</definedName>
    <definedName name="hien">#REF!</definedName>
    <definedName name="hienle">#REF!</definedName>
    <definedName name="HQE">#REF!</definedName>
    <definedName name="Hư">#REF!</definedName>
    <definedName name="hx">#REF!</definedName>
    <definedName name="in">#REF!</definedName>
    <definedName name="j">#REF!</definedName>
    <definedName name="JNQ">#REF!</definedName>
    <definedName name="jrdj">#REF!</definedName>
    <definedName name="kjg">#REF!</definedName>
    <definedName name="kk">#REF!</definedName>
    <definedName name="kkjjjj">#REF!</definedName>
    <definedName name="ll">#REF!</definedName>
    <definedName name="llll">#REF!</definedName>
    <definedName name="ly">#REF!</definedName>
    <definedName name="ma_chiphi">#REF!</definedName>
    <definedName name="MAPHI">#REF!</definedName>
    <definedName name="No">#REF!</definedName>
    <definedName name="nhjh">#REF!</definedName>
    <definedName name="o">#REF!</definedName>
    <definedName name="q">#REF!</definedName>
    <definedName name="qeg">#REF!</definedName>
    <definedName name="qff">#REF!</definedName>
    <definedName name="qfqf">#REF!</definedName>
    <definedName name="QFW">#REF!</definedName>
    <definedName name="qrfgsdfgsdfe">#REF!</definedName>
    <definedName name="qừ">#REF!</definedName>
    <definedName name="qưd">#REF!</definedName>
    <definedName name="rê">#REF!</definedName>
    <definedName name="s" localSheetId="0">#REF!</definedName>
    <definedName name="s">#REF!</definedName>
    <definedName name="sa">#REF!</definedName>
    <definedName name="SAD">#REF!</definedName>
    <definedName name="sd">#REF!</definedName>
    <definedName name="sdfhsjk" localSheetId="0">#REF!</definedName>
    <definedName name="sdfhsjk">#REF!</definedName>
    <definedName name="seww">#REF!</definedName>
    <definedName name="sf">#REF!</definedName>
    <definedName name="sfhqK">#REF!</definedName>
    <definedName name="sGDvfa315">#REF!</definedName>
    <definedName name="sgwg">#REF!</definedName>
    <definedName name="Slicer_Column5">#REF!</definedName>
    <definedName name="sotien_chiphi">#REF!</definedName>
    <definedName name="t">#REF!</definedName>
    <definedName name="Table" localSheetId="0">#REF!</definedName>
    <definedName name="Table">#REF!</definedName>
    <definedName name="tax">#REF!</definedName>
    <definedName name="TextRefCopy1" localSheetId="0">#REF!</definedName>
    <definedName name="TextRefCopy1">#REF!</definedName>
    <definedName name="TextRefCopy2" localSheetId="0">#REF!</definedName>
    <definedName name="TextRefCopy2">#REF!</definedName>
    <definedName name="TON">#REF!</definedName>
    <definedName name="tt">#REF!</definedName>
    <definedName name="thang_chiphi">#REF!</definedName>
    <definedName name="THANG2016">#REF!</definedName>
    <definedName name="uoc" localSheetId="0">#REF!</definedName>
    <definedName name="uoc">#REF!</definedName>
    <definedName name="uuuu">#REF!</definedName>
    <definedName name="ư">#REF!</definedName>
    <definedName name="ừ">#REF!</definedName>
    <definedName name="ƯD">#REF!</definedName>
    <definedName name="ưdq">#REF!</definedName>
    <definedName name="ưe">#REF!</definedName>
    <definedName name="ừe">#REF!</definedName>
    <definedName name="ƯFE">#REF!</definedName>
    <definedName name="ưfq">#REF!</definedName>
    <definedName name="ưg">#REF!</definedName>
    <definedName name="ưgé">#REF!</definedName>
    <definedName name="ưhr">#REF!</definedName>
    <definedName name="ưqf">#REF!</definedName>
    <definedName name="ưqff">#REF!</definedName>
    <definedName name="V">#REF!</definedName>
    <definedName name="va">#REF!</definedName>
    <definedName name="vfh">#REF!</definedName>
    <definedName name="vV421R5G">#REF!</definedName>
    <definedName name="wrn.Aging._.and._.Trend._.Analysis.">#REF!</definedName>
    <definedName name="wrn.chi._.tiÆt.">#REF!</definedName>
    <definedName name="ww">#REF!</definedName>
    <definedName name="wwwww">#REF!</definedName>
    <definedName name="XREF_COLUMN_1">#REF!</definedName>
    <definedName name="XREF_COLUMN_2">#REF!</definedName>
    <definedName name="XREF_COLUMN_3">#REF!</definedName>
    <definedName name="XRefActiveRow">#REF!</definedName>
    <definedName name="XRefCopy1">#REF!</definedName>
    <definedName name="XRefCopy1Row">#REF!</definedName>
    <definedName name="XRefCopy2">#REF!</definedName>
    <definedName name="XRefCopy2Row">#REF!</definedName>
    <definedName name="XRefCopy3">#REF!</definedName>
    <definedName name="XRefCopy3Row">#REF!</definedName>
    <definedName name="XRefCopy4">#REF!</definedName>
    <definedName name="XRefCopy4Row">#REF!</definedName>
    <definedName name="XRefCopy5">#REF!</definedName>
    <definedName name="XRefCopy5Row">#REF!</definedName>
    <definedName name="XRefCopy6">#REF!</definedName>
    <definedName name="XRefCopy6Row">#REF!</definedName>
    <definedName name="XRefCopy7">#REF!</definedName>
    <definedName name="XRefCopy7Row">#REF!</definedName>
    <definedName name="XRefCopy8">#REF!</definedName>
    <definedName name="XRefPaste1">#REF!</definedName>
    <definedName name="XRefPaste1Row">#REF!</definedName>
    <definedName name="XRefPaste2">#REF!</definedName>
    <definedName name="XRefPaste2Row">#REF!</definedName>
    <definedName name="XRefPaste3">#REF!</definedName>
    <definedName name="XRefPaste3Row">#REF!</definedName>
    <definedName name="XRefPaste4">#REF!</definedName>
    <definedName name="XRefPaste4Row">#REF!</definedName>
    <definedName name="XRefPaste5">#REF!</definedName>
    <definedName name="XRefPaste5Row">#REF!</definedName>
    <definedName name="XRefPaste6">#REF!</definedName>
    <definedName name="XRefPaste6Row">#REF!</definedName>
    <definedName name="XRefPaste7">#REF!</definedName>
    <definedName name="XRefPaste7Row">#REF!</definedName>
    <definedName name="XRefPaste8">#REF!</definedName>
    <definedName name="XRefPaste8Row">#REF!</definedName>
    <definedName name="XRefPaste9">#REF!</definedName>
    <definedName name="XRefPaste9Row">#REF!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46" roundtripDataSignature="AMtx7mic/v6txwtRh6/6UqqwHn7PCDvigg=="/>
    </ext>
  </extLst>
</workbook>
</file>

<file path=xl/calcChain.xml><?xml version="1.0" encoding="utf-8"?>
<calcChain xmlns="http://schemas.openxmlformats.org/spreadsheetml/2006/main">
  <c r="E87" i="2" l="1"/>
  <c r="E70" i="2"/>
  <c r="E21" i="2"/>
  <c r="E20" i="2"/>
  <c r="E19" i="2"/>
  <c r="E18" i="2"/>
  <c r="E17" i="2"/>
  <c r="E16" i="2"/>
  <c r="E15" i="2"/>
  <c r="E14" i="2"/>
  <c r="E13" i="2"/>
  <c r="E12" i="2"/>
  <c r="E11" i="2"/>
  <c r="E10" i="2"/>
  <c r="E9" i="2"/>
  <c r="E8" i="2"/>
  <c r="E7" i="2"/>
  <c r="E6" i="2"/>
  <c r="E5" i="2"/>
  <c r="E4" i="2"/>
  <c r="E3" i="2"/>
  <c r="E2" i="2"/>
  <c r="Q41" i="1" l="1"/>
  <c r="S31" i="1" l="1"/>
  <c r="S30" i="1"/>
  <c r="S28" i="1"/>
  <c r="R33" i="1"/>
  <c r="R32" i="1"/>
  <c r="R34" i="1" l="1"/>
  <c r="R35" i="1"/>
  <c r="R23" i="1"/>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2" i="2"/>
  <c r="G150" i="12" l="1"/>
  <c r="R17" i="1"/>
  <c r="E144" i="2"/>
  <c r="E140" i="2"/>
  <c r="E138" i="2"/>
  <c r="E137" i="2"/>
  <c r="E88" i="2"/>
  <c r="E46" i="2"/>
  <c r="E45" i="2"/>
  <c r="S68" i="1"/>
  <c r="S67" i="1"/>
  <c r="S64" i="1"/>
  <c r="S63" i="1"/>
  <c r="S60" i="1"/>
  <c r="S59" i="1"/>
  <c r="N56" i="1"/>
  <c r="M56" i="1"/>
  <c r="K55" i="1"/>
  <c r="J55" i="1"/>
  <c r="I55" i="1"/>
  <c r="H55" i="1"/>
  <c r="G55" i="1"/>
  <c r="F55" i="1"/>
  <c r="E55" i="1"/>
  <c r="D55" i="1"/>
  <c r="C55" i="1"/>
  <c r="S52" i="1"/>
  <c r="S49" i="1"/>
  <c r="S48" i="1"/>
  <c r="O40" i="1"/>
  <c r="N40" i="1"/>
  <c r="M40" i="1"/>
  <c r="O39" i="1"/>
  <c r="N39" i="1"/>
  <c r="M39" i="1"/>
  <c r="L35" i="1"/>
  <c r="L33" i="1"/>
  <c r="K33" i="1"/>
  <c r="K35" i="1" s="1"/>
  <c r="J33" i="1"/>
  <c r="J35" i="1" s="1"/>
  <c r="I33" i="1"/>
  <c r="I35" i="1" s="1"/>
  <c r="H33" i="1"/>
  <c r="G33" i="1"/>
  <c r="F33" i="1"/>
  <c r="E33" i="1"/>
  <c r="Q32" i="1"/>
  <c r="Q42" i="1" s="1"/>
  <c r="O32" i="1"/>
  <c r="O42" i="1" s="1"/>
  <c r="N32" i="1"/>
  <c r="L32" i="1"/>
  <c r="K32" i="1"/>
  <c r="J32" i="1"/>
  <c r="I32" i="1"/>
  <c r="H32" i="1"/>
  <c r="G32" i="1"/>
  <c r="F32" i="1"/>
  <c r="E32" i="1"/>
  <c r="E34" i="1" s="1"/>
  <c r="M29" i="1"/>
  <c r="M33" i="1" s="1"/>
  <c r="L29" i="1"/>
  <c r="Q27" i="1"/>
  <c r="N27" i="1"/>
  <c r="N33" i="1" s="1"/>
  <c r="Q26" i="1"/>
  <c r="N26" i="1"/>
  <c r="P25" i="1"/>
  <c r="P33" i="1" s="1"/>
  <c r="O25" i="1"/>
  <c r="O33" i="1" s="1"/>
  <c r="P24" i="1"/>
  <c r="O24" i="1"/>
  <c r="N24" i="1"/>
  <c r="M24" i="1"/>
  <c r="M32" i="1" s="1"/>
  <c r="M42" i="1" s="1"/>
  <c r="Q23" i="1"/>
  <c r="P23" i="1"/>
  <c r="O23" i="1"/>
  <c r="N23" i="1"/>
  <c r="M23" i="1"/>
  <c r="L23" i="1"/>
  <c r="K23" i="1"/>
  <c r="J23" i="1"/>
  <c r="I23" i="1"/>
  <c r="H23" i="1"/>
  <c r="G23" i="1"/>
  <c r="F23" i="1"/>
  <c r="E23" i="1"/>
  <c r="S22" i="1"/>
  <c r="S21" i="1"/>
  <c r="S20" i="1"/>
  <c r="Q17" i="1"/>
  <c r="P17" i="1"/>
  <c r="S16" i="1"/>
  <c r="S12" i="1"/>
  <c r="S11" i="1"/>
  <c r="S10" i="1"/>
  <c r="S9" i="1"/>
  <c r="S8" i="1"/>
  <c r="S7" i="1"/>
  <c r="S6" i="1"/>
  <c r="R5" i="1"/>
  <c r="Q5" i="1"/>
  <c r="P5" i="1"/>
  <c r="O5" i="1"/>
  <c r="N5" i="1"/>
  <c r="M5" i="1"/>
  <c r="L5" i="1"/>
  <c r="K5" i="1"/>
  <c r="J5" i="1"/>
  <c r="I5" i="1"/>
  <c r="H5" i="1"/>
  <c r="G5" i="1"/>
  <c r="F5" i="1"/>
  <c r="E5" i="1"/>
  <c r="D5" i="1"/>
  <c r="C5" i="1"/>
  <c r="R4" i="1"/>
  <c r="P4" i="1"/>
  <c r="R3" i="1"/>
  <c r="Q3" i="1"/>
  <c r="P3" i="1"/>
  <c r="K3" i="1"/>
  <c r="J3" i="1"/>
  <c r="I3" i="1"/>
  <c r="H3" i="1"/>
  <c r="G3" i="1"/>
  <c r="F3" i="1"/>
  <c r="D3" i="1"/>
  <c r="C3" i="1"/>
  <c r="M41" i="1" l="1"/>
  <c r="N41" i="1"/>
  <c r="S56" i="1"/>
  <c r="H34" i="1"/>
  <c r="F34" i="1"/>
  <c r="O41" i="1"/>
  <c r="S27" i="1"/>
  <c r="S40" i="1"/>
  <c r="S3" i="1"/>
  <c r="S29" i="1"/>
  <c r="G34" i="1"/>
  <c r="L34" i="1"/>
  <c r="O34" i="1"/>
  <c r="S55" i="1"/>
  <c r="J34" i="1"/>
  <c r="I34" i="1"/>
  <c r="S23" i="1"/>
  <c r="S24" i="1"/>
  <c r="K34" i="1"/>
  <c r="S25" i="1"/>
  <c r="S5" i="1"/>
  <c r="N42" i="1"/>
  <c r="S26" i="1"/>
  <c r="S4" i="1"/>
  <c r="P32" i="1"/>
  <c r="P34" i="1" s="1"/>
  <c r="S17" i="1"/>
  <c r="M34" i="1"/>
  <c r="M35" i="1"/>
  <c r="M43" i="1"/>
  <c r="M45" i="1" s="1"/>
  <c r="O44" i="1"/>
  <c r="N43" i="1"/>
  <c r="N45" i="1" s="1"/>
  <c r="N34" i="1"/>
  <c r="N44" i="1" s="1"/>
  <c r="N35" i="1"/>
  <c r="F35" i="1"/>
  <c r="S39" i="1"/>
  <c r="S41" i="1" s="1"/>
  <c r="G35" i="1"/>
  <c r="O35" i="1"/>
  <c r="Q33" i="1"/>
  <c r="Q43" i="1" s="1"/>
  <c r="Q45" i="1" s="1"/>
  <c r="E35" i="1"/>
  <c r="O43" i="1"/>
  <c r="O45" i="1" s="1"/>
  <c r="H35" i="1"/>
  <c r="P35" i="1" l="1"/>
  <c r="M44" i="1"/>
  <c r="S44" i="1" s="1"/>
  <c r="S32" i="1"/>
  <c r="S34" i="1" s="1"/>
  <c r="S33" i="1"/>
  <c r="S13" i="1"/>
  <c r="S43" i="1"/>
  <c r="Q35" i="1"/>
  <c r="Q34" i="1"/>
  <c r="Q44" i="1" s="1"/>
  <c r="S42" i="1" l="1"/>
  <c r="S35" i="1"/>
  <c r="S45" i="1"/>
</calcChain>
</file>

<file path=xl/sharedStrings.xml><?xml version="1.0" encoding="utf-8"?>
<sst xmlns="http://schemas.openxmlformats.org/spreadsheetml/2006/main" count="1586" uniqueCount="536">
  <si>
    <t>Theo dõi biến động danh  mục từ khi thành lập</t>
  </si>
  <si>
    <t>STT</t>
  </si>
  <si>
    <t>Nội dung</t>
  </si>
  <si>
    <t>Tổng số</t>
  </si>
  <si>
    <t>Tiếp nhận</t>
  </si>
  <si>
    <t xml:space="preserve">Bán hết vốn </t>
  </si>
  <si>
    <t>(-)</t>
  </si>
  <si>
    <t>Trả lại doanh nghiệp</t>
  </si>
  <si>
    <t>Góp vốn Thành lập</t>
  </si>
  <si>
    <t>Đầu tư cổ phiếu</t>
  </si>
  <si>
    <t>Đầu tư theo chỉ định</t>
  </si>
  <si>
    <t>Giải thể</t>
  </si>
  <si>
    <t xml:space="preserve">Sát nhập </t>
  </si>
  <si>
    <t>Khác</t>
  </si>
  <si>
    <t>(+/-)</t>
  </si>
  <si>
    <t>Tiếp nhận từ Quỹ HTSXPTDN</t>
  </si>
  <si>
    <t>Danh mục hiện tại</t>
  </si>
  <si>
    <t>I.Tiếp nhận</t>
  </si>
  <si>
    <t>Số lượng tiếp nhận</t>
  </si>
  <si>
    <t>Trị giá VNN</t>
  </si>
  <si>
    <t>II. Bán vốn</t>
  </si>
  <si>
    <t>Năm/STT</t>
  </si>
  <si>
    <t>DN BÁN VỐN</t>
  </si>
  <si>
    <t>Đến 2008</t>
  </si>
  <si>
    <t>Lũy kế từ khi TL đến nay</t>
  </si>
  <si>
    <t>Bán hết</t>
  </si>
  <si>
    <t>Bán bớt</t>
  </si>
  <si>
    <t>Bán quyền mua</t>
  </si>
  <si>
    <t xml:space="preserve">Tổng số </t>
  </si>
  <si>
    <t>Giá vốn bán bớt</t>
  </si>
  <si>
    <t>Giá trị thị trường bán bớt</t>
  </si>
  <si>
    <t>giá vốn bán hết</t>
  </si>
  <si>
    <t>Giá trị thị trường bán hết</t>
  </si>
  <si>
    <t>Tiền thu bán quyền</t>
  </si>
  <si>
    <t>Tiền thu Bỏ cọc</t>
  </si>
  <si>
    <t>Giá vốn khác</t>
  </si>
  <si>
    <t>Giá trị thị trường khác</t>
  </si>
  <si>
    <t>Tổng giá vốn</t>
  </si>
  <si>
    <t>Tổng giá trị thị trường</t>
  </si>
  <si>
    <t>Chênh lệch</t>
  </si>
  <si>
    <t>Tỷ lệ trung bình</t>
  </si>
  <si>
    <t>Lưu ý</t>
  </si>
  <si>
    <t>2019</t>
  </si>
  <si>
    <t>2020</t>
  </si>
  <si>
    <t>2021</t>
  </si>
  <si>
    <t>Lũy kế</t>
  </si>
  <si>
    <t>*</t>
  </si>
  <si>
    <t>giá vốn 1787</t>
  </si>
  <si>
    <t>doanh thu 1787</t>
  </si>
  <si>
    <t>Chênh lệch 1787</t>
  </si>
  <si>
    <t>**</t>
  </si>
  <si>
    <t>Tổng giá vốn (ko tính DN 1787)</t>
  </si>
  <si>
    <t>Tổng giá trị thị trường (ko tính DN 1787)</t>
  </si>
  <si>
    <t>Chênh lệch (ko tính DN 1787)</t>
  </si>
  <si>
    <t>Tỷ lệ trung bình (ko tính DN 1787)</t>
  </si>
  <si>
    <t>III. Trả tỉnh</t>
  </si>
  <si>
    <t>Số lượng trả tỉnh</t>
  </si>
  <si>
    <t>32 +1 (năm 2009 ko tính nth12 vì chưa nhận bàn giao)</t>
  </si>
  <si>
    <t>Trị giá VNN ( tỷ đồng)</t>
  </si>
  <si>
    <t>5.40804 (nth12)</t>
  </si>
  <si>
    <t>IV Khác ( TCKT ko ghi nhận doanh thu bán vốn)</t>
  </si>
  <si>
    <t>V. Thành lập mới/ góp vốn thành lập DN/ đầu tư cp</t>
  </si>
  <si>
    <t xml:space="preserve">Số lượng </t>
  </si>
  <si>
    <t xml:space="preserve">Trị giá VNN </t>
  </si>
  <si>
    <t>VI. Giải thể</t>
  </si>
  <si>
    <t>VII. SÁT NHẬP</t>
  </si>
  <si>
    <t>ViII. Tiếp nhận từ Quỹ HTSXPTDN</t>
  </si>
  <si>
    <t>KHO28</t>
  </si>
  <si>
    <t>Công ty cổ phần xuất khẩu thủy sản Khánh Hòa</t>
  </si>
  <si>
    <t>CNMT</t>
  </si>
  <si>
    <t>A1</t>
  </si>
  <si>
    <t>CNPN</t>
  </si>
  <si>
    <t>A2</t>
  </si>
  <si>
    <t>ĐT1</t>
  </si>
  <si>
    <t>B1</t>
  </si>
  <si>
    <t>ĐT2</t>
  </si>
  <si>
    <t>B2</t>
  </si>
  <si>
    <t>ĐT3</t>
  </si>
  <si>
    <t>ĐT4</t>
  </si>
  <si>
    <t>ĐT5</t>
  </si>
  <si>
    <t>Mã ck</t>
  </si>
  <si>
    <t>Mã DN</t>
  </si>
  <si>
    <t>Tên DN</t>
  </si>
  <si>
    <t>Phân loại DN MỚI</t>
  </si>
  <si>
    <t>Tiếp nhận/ĐTM</t>
  </si>
  <si>
    <t>ĐVQL MỚI</t>
  </si>
  <si>
    <t>Vốn NN hiện nay</t>
  </si>
  <si>
    <t>Tỷ lệ VNN</t>
  </si>
  <si>
    <t>BTH10</t>
  </si>
  <si>
    <t>CTCP vật liệu xây dựng khoáng sản Bình Thuận</t>
  </si>
  <si>
    <t>Tiếp nhận năm 2012</t>
  </si>
  <si>
    <t>BTH14</t>
  </si>
  <si>
    <t>CTCP Công trình Giao thông Bình Thuận</t>
  </si>
  <si>
    <t>Tiếp nhận t10/2017</t>
  </si>
  <si>
    <t>QBI03</t>
  </si>
  <si>
    <t>CTCP Sửa chữa đường bộ và Xây dựng Tổng hợp II Quảng Bình</t>
  </si>
  <si>
    <t>Tiếp nhận t1/2017</t>
  </si>
  <si>
    <t>QNG12</t>
  </si>
  <si>
    <t>CTCP Bến xe Quảng Ngãi</t>
  </si>
  <si>
    <t>Tiếp nhận t5/2018</t>
  </si>
  <si>
    <t>GLW</t>
  </si>
  <si>
    <t>GLA16</t>
  </si>
  <si>
    <t>CTCP Cấp nước Gia Lai</t>
  </si>
  <si>
    <t>DLA05</t>
  </si>
  <si>
    <t>CTCP Đầu tư Xuất nhập khẩu Đăk Lăk</t>
  </si>
  <si>
    <t>Tiếp nhận năm 2006</t>
  </si>
  <si>
    <t>QBI01</t>
  </si>
  <si>
    <t>CTCP Sửa chữa đường bộ và Xây dựng tổng hợp Quảng Bình</t>
  </si>
  <si>
    <t>Tiếp nhận năm 2016</t>
  </si>
  <si>
    <t>DLA14</t>
  </si>
  <si>
    <t>CTCP Đầu tư Xây dựng và Kinh doanh nhà Đak Lak</t>
  </si>
  <si>
    <t>HUE04</t>
  </si>
  <si>
    <t>CTCP Nuôi và dịch vụ thuỷ đặc sản Thừa Thiên Huế</t>
  </si>
  <si>
    <t>Tiếp nhận năm 2007</t>
  </si>
  <si>
    <t>HUE07</t>
  </si>
  <si>
    <t>CTCP Cảng Thuận An</t>
  </si>
  <si>
    <t>HUE15</t>
  </si>
  <si>
    <t>CTCP ĐTXD thủy lợi TT Huế (Cơ khí và xây dựng công trình Thừa Thiên Huế)</t>
  </si>
  <si>
    <t>KTU08</t>
  </si>
  <si>
    <t>CTCP Bến xe Kon Tum</t>
  </si>
  <si>
    <t>NTH02</t>
  </si>
  <si>
    <t>CTCP Phương Hải</t>
  </si>
  <si>
    <t>QBI02</t>
  </si>
  <si>
    <t>CTCP Cảng Quảng Bình</t>
  </si>
  <si>
    <t>QTC</t>
  </si>
  <si>
    <t>QNA05</t>
  </si>
  <si>
    <t>CTCP Công trinh GTVT Quảng Nam</t>
  </si>
  <si>
    <t>HUE21</t>
  </si>
  <si>
    <t>CTCP Kỹ nghệ thực phẩm Á Châu</t>
  </si>
  <si>
    <t>Tiếp nhận t8/2017</t>
  </si>
  <si>
    <t>QNG11</t>
  </si>
  <si>
    <t>CTCP Du lịch Quảng Ngãi</t>
  </si>
  <si>
    <t>Tiếp nhận t12/2017</t>
  </si>
  <si>
    <t>KHO29</t>
  </si>
  <si>
    <t>CTCP Thương mại và Đầu tư Khánh Hoà</t>
  </si>
  <si>
    <t>Tiếp nhận t6/2018</t>
  </si>
  <si>
    <t>LDO16</t>
  </si>
  <si>
    <t>CTCP Quản lý và XD đường bộ Lâm Đồng</t>
  </si>
  <si>
    <t>Tiếp nhận 2016</t>
  </si>
  <si>
    <t>LDO17</t>
  </si>
  <si>
    <t>CTCP Du lịch Lâm Đồng</t>
  </si>
  <si>
    <t>Tiếp nhận năm 2019</t>
  </si>
  <si>
    <t>LDO18</t>
  </si>
  <si>
    <t>AGI03</t>
  </si>
  <si>
    <t>Cty TNHH Khai thác và chế biến đá An Giang</t>
  </si>
  <si>
    <t>AGF</t>
  </si>
  <si>
    <t>AGI06</t>
  </si>
  <si>
    <t>CTCP Xuất nhập khẩu thuỷ sản An Giang</t>
  </si>
  <si>
    <t>AGM</t>
  </si>
  <si>
    <t>AGI10</t>
  </si>
  <si>
    <t>CTCP Xuất nhập khẩu An Giang</t>
  </si>
  <si>
    <t>Tiếp nhận năm 2010</t>
  </si>
  <si>
    <t>BDU05</t>
  </si>
  <si>
    <t>CTCP Xây dựng tư vấn đầu tư Bình Dương</t>
  </si>
  <si>
    <t>BDU07</t>
  </si>
  <si>
    <t>CTCP Xây dựng và DV CC Bình Dương</t>
  </si>
  <si>
    <t>BLU10</t>
  </si>
  <si>
    <t>CTCP XNK Vĩnh Lợi</t>
  </si>
  <si>
    <t>BRV08</t>
  </si>
  <si>
    <t>CTCP Thương mại tổng hợp Bà Rịa Vũng Tàu</t>
  </si>
  <si>
    <t>Tiếp nhận năm 2009</t>
  </si>
  <si>
    <t>SMA</t>
  </si>
  <si>
    <t>BTM27</t>
  </si>
  <si>
    <t>CTCP Thiết bị phụ tùng Sài Gòn</t>
  </si>
  <si>
    <t>BTR06</t>
  </si>
  <si>
    <t>CTCP Vật liệu Xây dựng Bến Tre</t>
  </si>
  <si>
    <t>CTH19</t>
  </si>
  <si>
    <t>CTCP Xây dựng và phát triển đô thị Cần Thơ</t>
  </si>
  <si>
    <t>Tiếp nhận năm 2008</t>
  </si>
  <si>
    <t>CTH22</t>
  </si>
  <si>
    <t>CTCP Đầu tư và Xây lắp Cần Thơ</t>
  </si>
  <si>
    <t>Tiếp nhận năm 2011</t>
  </si>
  <si>
    <t>CTH23</t>
  </si>
  <si>
    <t>Công ty Cổ phần nông sản TPXK Cần Thơ</t>
  </si>
  <si>
    <t>Tiếp nhận năm 2013</t>
  </si>
  <si>
    <t>DTV00009</t>
  </si>
  <si>
    <t>HCM06</t>
  </si>
  <si>
    <t>CTCP Đầu tư và Dịch vụ Thăng Long</t>
  </si>
  <si>
    <t>ĐTM-dự án 2010</t>
  </si>
  <si>
    <t>TNI15</t>
  </si>
  <si>
    <t>CTCP Xây dựng Tây Ninh</t>
  </si>
  <si>
    <t>TVI06</t>
  </si>
  <si>
    <t>CTCP Trà Bắc</t>
  </si>
  <si>
    <t>VLO07</t>
  </si>
  <si>
    <t>CTCP Địa ốc Vĩnh Long</t>
  </si>
  <si>
    <t>AGI11</t>
  </si>
  <si>
    <t>CTCP Cảng An Giang</t>
  </si>
  <si>
    <t>Tiếp nhận 2015</t>
  </si>
  <si>
    <t>BGT57</t>
  </si>
  <si>
    <t>CTCP Quản lý đường thủy nội địa số 11</t>
  </si>
  <si>
    <t>Tiếp nhận 11/2016</t>
  </si>
  <si>
    <t>BGT58</t>
  </si>
  <si>
    <t>CTCP Quản lý đường thủy nội địa số 12</t>
  </si>
  <si>
    <t>BGT59</t>
  </si>
  <si>
    <t>CTCP Quản lý đường thủy nội địa số 13</t>
  </si>
  <si>
    <t>BGT60</t>
  </si>
  <si>
    <t>CTCP Quản lý đường thủy nội địa số 14</t>
  </si>
  <si>
    <t>BGT61</t>
  </si>
  <si>
    <t>CTCP Quản lý đường thủy nội địa số 15</t>
  </si>
  <si>
    <t>CTH25</t>
  </si>
  <si>
    <t>CTCP Xây dựng hạ tầng Khu công nghiệp Cần Thơ</t>
  </si>
  <si>
    <t>BRV14</t>
  </si>
  <si>
    <t>BRV13</t>
  </si>
  <si>
    <t>LAN08</t>
  </si>
  <si>
    <t>CTCP Địa ốc Long An</t>
  </si>
  <si>
    <t>THO27</t>
  </si>
  <si>
    <t>CTCP Đầu tư hạ tầng khu công nghiệp Thanh Hóa</t>
  </si>
  <si>
    <t>BGD02</t>
  </si>
  <si>
    <t>CTCP GP9</t>
  </si>
  <si>
    <t>Tiếp nhận 8/2016</t>
  </si>
  <si>
    <t>MBB</t>
  </si>
  <si>
    <t>DTV00012</t>
  </si>
  <si>
    <t>Ngân hàng TMCP Quân Đội</t>
  </si>
  <si>
    <t>ĐTM- mua cổ phiếu 2015</t>
  </si>
  <si>
    <t>BGI05</t>
  </si>
  <si>
    <t>CTCP Xây lắp thủy lợi Bắc Giang</t>
  </si>
  <si>
    <t>BGI16</t>
  </si>
  <si>
    <t>CTCP Thương mại Tổng hợp Bắc Giang</t>
  </si>
  <si>
    <t>BGI18</t>
  </si>
  <si>
    <t>CTCP Chế biến nông sản thực phẩm Bắc Giang</t>
  </si>
  <si>
    <t>VNR</t>
  </si>
  <si>
    <t>BTC05</t>
  </si>
  <si>
    <t>TCT Cổ phần Tái bảo hiểm Quốc Gia Việt Nam</t>
  </si>
  <si>
    <t>BMI</t>
  </si>
  <si>
    <t>BTC06</t>
  </si>
  <si>
    <t>TCT Cổ phần Bảo Minh</t>
  </si>
  <si>
    <t>BVH</t>
  </si>
  <si>
    <t>BTC12</t>
  </si>
  <si>
    <t>Tập đoàn Bảo Việt</t>
  </si>
  <si>
    <t>DTV00003</t>
  </si>
  <si>
    <t>HNO08</t>
  </si>
  <si>
    <t>CTCP Đầu tư Việt Nam - Oman</t>
  </si>
  <si>
    <t>ĐTM  2008</t>
  </si>
  <si>
    <t>CID</t>
  </si>
  <si>
    <t>HPH37</t>
  </si>
  <si>
    <t>CTCP Xây dựng và phát triển cơ sở hạ tầng Hải Phòng</t>
  </si>
  <si>
    <t>HPH48</t>
  </si>
  <si>
    <t>CTCP ACS Việt Nam</t>
  </si>
  <si>
    <t>THO11</t>
  </si>
  <si>
    <t>CTCP Mía đường Thanh Hoá</t>
  </si>
  <si>
    <t>BLD02</t>
  </si>
  <si>
    <t>CTCP Cung ứng nhân lực quốc tế và thương mại</t>
  </si>
  <si>
    <t>DTV00002</t>
  </si>
  <si>
    <t>HNO06</t>
  </si>
  <si>
    <t>CTCP Hạ tầng và Bất động sản Việt Nam</t>
  </si>
  <si>
    <t>DTV00010</t>
  </si>
  <si>
    <t>HTI10</t>
  </si>
  <si>
    <t>CTCP Cảng quốc tế Lào Việt</t>
  </si>
  <si>
    <t>ĐTM-mua co phieu 2012</t>
  </si>
  <si>
    <t>QNI40</t>
  </si>
  <si>
    <t>CTCP Bến xe Quảng Ninh</t>
  </si>
  <si>
    <t>Tiếp nhận 20/9/2017</t>
  </si>
  <si>
    <t>TNG16</t>
  </si>
  <si>
    <t>CTCP Phát triển hạ tầng khu công nghiệp Thái Nguyên</t>
  </si>
  <si>
    <t>Tiếp nhận tháng 2/2017</t>
  </si>
  <si>
    <t>DTV00011</t>
  </si>
  <si>
    <t>SIC</t>
  </si>
  <si>
    <t>Công ty TNHH MTV Đầu tư SCIC (SIC)</t>
  </si>
  <si>
    <t>ĐTM 2013</t>
  </si>
  <si>
    <t>HND</t>
  </si>
  <si>
    <t>DTV00006</t>
  </si>
  <si>
    <t>HPH47</t>
  </si>
  <si>
    <t>CTCP Nhiệt điện Hải Phòng</t>
  </si>
  <si>
    <t>ĐTM-mua co phieu 2009</t>
  </si>
  <si>
    <t>QTP</t>
  </si>
  <si>
    <t>DTV00008</t>
  </si>
  <si>
    <t>QNI39</t>
  </si>
  <si>
    <t>CTCP Nhiệt điện Quảng Ninh</t>
  </si>
  <si>
    <t>PPC</t>
  </si>
  <si>
    <t>DTK00004</t>
  </si>
  <si>
    <t>BCN18</t>
  </si>
  <si>
    <t>CTCP Nhiệt điện Phả Lại</t>
  </si>
  <si>
    <t>ĐTM-mua cổ phiêu 2008</t>
  </si>
  <si>
    <t>DTV00013</t>
  </si>
  <si>
    <t>INCOJSC</t>
  </si>
  <si>
    <t>CTCP  Tư vấn đầu tư và đầu tư Việt Nam</t>
  </si>
  <si>
    <t>ĐTM-2016</t>
  </si>
  <si>
    <t>BGT67</t>
  </si>
  <si>
    <t>CTCP Quản lý và xây dựng đường bộ Quảng Nam - Đà Nẵng</t>
  </si>
  <si>
    <t>Tiếp nhậnnăm 2018</t>
  </si>
  <si>
    <t>QNI41</t>
  </si>
  <si>
    <t>CTCP Cầu đường bộ I Quảng Ninh</t>
  </si>
  <si>
    <t>Tiếp nhận năm 2017</t>
  </si>
  <si>
    <t>QNI42</t>
  </si>
  <si>
    <t>CTCP Quản lý cầu đường bộ II Quảng Ninh</t>
  </si>
  <si>
    <t>BKA03</t>
  </si>
  <si>
    <t>CTCP Tư vấn xây dựng Bắc Kạn</t>
  </si>
  <si>
    <t>BKA04</t>
  </si>
  <si>
    <t>CTCP Vận tải, dịch vụ và xây dựng Bác Kạn</t>
  </si>
  <si>
    <t>DTV00001</t>
  </si>
  <si>
    <t>NAN29</t>
  </si>
  <si>
    <t>Trường Đai học Công Nghiệp Vinh</t>
  </si>
  <si>
    <t>NAN30</t>
  </si>
  <si>
    <t>CTCP Đầu tư và Phát triển miền Trung</t>
  </si>
  <si>
    <t>DT4</t>
  </si>
  <si>
    <t>BGT54</t>
  </si>
  <si>
    <t>CTCP Quản lý đường thủy nội địa số 4</t>
  </si>
  <si>
    <t>BGT55</t>
  </si>
  <si>
    <t>CTCP Quản lý đường thủy nội địa số 7</t>
  </si>
  <si>
    <t>BGT56</t>
  </si>
  <si>
    <t>CTCP Quản lý đường thủy nội địa số 9</t>
  </si>
  <si>
    <t>BGT62</t>
  </si>
  <si>
    <t>Tổng công ty XDCT Giao thông 8 (Cienco 8)</t>
  </si>
  <si>
    <t>Tiếp nhận 8/2017</t>
  </si>
  <si>
    <t>QLT</t>
  </si>
  <si>
    <t>BGT65</t>
  </si>
  <si>
    <t>CTCP Quản lý bảo trì đường thủy nội địa số 10</t>
  </si>
  <si>
    <t>BGT52</t>
  </si>
  <si>
    <t>Công ty TNHH 1TV Đầu tư và phát triển HPI</t>
  </si>
  <si>
    <t>Tiếp nhận 2014</t>
  </si>
  <si>
    <t>BGT63</t>
  </si>
  <si>
    <t>CTCP Xuất nhập khẩu và Hợp tác đầu tư giao thông vận tải</t>
  </si>
  <si>
    <t>Tiếp nhận tháng 4/ 2017</t>
  </si>
  <si>
    <t>TTL</t>
  </si>
  <si>
    <t>BGT53</t>
  </si>
  <si>
    <t xml:space="preserve">Tổng công ty Thăng Long </t>
  </si>
  <si>
    <t>QNI37</t>
  </si>
  <si>
    <t>CTCP Giải trí quốc tế Lợi Lai</t>
  </si>
  <si>
    <t>Tiếp nhận tháng 12/2018</t>
  </si>
  <si>
    <t>LIC</t>
  </si>
  <si>
    <t>BXD05</t>
  </si>
  <si>
    <t>Tổng công ty Licogi</t>
  </si>
  <si>
    <t>Tiếp nhận năm 2018</t>
  </si>
  <si>
    <t>BGT68</t>
  </si>
  <si>
    <t>Tiếp nhận năm 2019</t>
  </si>
  <si>
    <t>BXD06</t>
  </si>
  <si>
    <t>Tiếp nhận năm 2020</t>
  </si>
  <si>
    <t>NTP</t>
  </si>
  <si>
    <t>BCN03</t>
  </si>
  <si>
    <t>CTCP Nhựa Thiếu Niên Tiền Phong</t>
  </si>
  <si>
    <t>VNM</t>
  </si>
  <si>
    <t>BCN04</t>
  </si>
  <si>
    <t>CTCP sữa Việt Nam</t>
  </si>
  <si>
    <t>BMP</t>
  </si>
  <si>
    <t>BCN05</t>
  </si>
  <si>
    <t>CTCP Nhựa Bình Minh</t>
  </si>
  <si>
    <t>BYT01</t>
  </si>
  <si>
    <t>Tổng công ty Thiết bị y tế Việt Nam - CTCP</t>
  </si>
  <si>
    <t>BYT02</t>
  </si>
  <si>
    <t>CTCP Dược Khoa</t>
  </si>
  <si>
    <t>TRA</t>
  </si>
  <si>
    <t>BGT01</t>
  </si>
  <si>
    <t>CTCP TRAPHACO</t>
  </si>
  <si>
    <t>CBA11</t>
  </si>
  <si>
    <t>CTCP Khảo sát, Thiết kế, Xây dựng Cao Bằng</t>
  </si>
  <si>
    <t>CBA14</t>
  </si>
  <si>
    <t>CTCP Xây dựng và PTNT II Cao Bằng</t>
  </si>
  <si>
    <t>CBA16</t>
  </si>
  <si>
    <t>CTCP Cơ khí, Xây lắp công nghiệp Cao Bằng</t>
  </si>
  <si>
    <t>DHG</t>
  </si>
  <si>
    <t>CTH04</t>
  </si>
  <si>
    <t>CTCP Dược Hậu giang</t>
  </si>
  <si>
    <t>DBI07</t>
  </si>
  <si>
    <t>CTCP thượng mại du lịch và dịch vụ tổng hợp tỉnh Điện Biên</t>
  </si>
  <si>
    <t>Đã sáp nhập, hoàn thành tái cơ cấu từ T11/2015</t>
  </si>
  <si>
    <t>DMC</t>
  </si>
  <si>
    <t>DTH01</t>
  </si>
  <si>
    <t>CTCP XNK Y tế DOMESCO</t>
  </si>
  <si>
    <t>HGM</t>
  </si>
  <si>
    <t>HGI01</t>
  </si>
  <si>
    <t>CTCP cơ khí và KS Hà Giang</t>
  </si>
  <si>
    <t>HEJ</t>
  </si>
  <si>
    <t>BNN21</t>
  </si>
  <si>
    <t>Tổng công ty tư vấn xây dựng thủy lợi Việt Nam</t>
  </si>
  <si>
    <t>BXD07</t>
  </si>
  <si>
    <t>Tổng Công ty Vật liệu Xây dựng số 1 - CTCP</t>
  </si>
  <si>
    <t>BXD08</t>
  </si>
  <si>
    <t>Tổng công ty Đầu tư nước và môi trường Việt Nam - CTCP</t>
  </si>
  <si>
    <t>BXD09</t>
  </si>
  <si>
    <t xml:space="preserve">Tổng công ty Sông Đà -CTCP
</t>
  </si>
  <si>
    <t>SEA</t>
  </si>
  <si>
    <t>BNN22</t>
  </si>
  <si>
    <t>Tổng công ty Thủy sản Việt Nam - CTCP (Seaprodex)</t>
  </si>
  <si>
    <t>Tiếp nhận t8/2018</t>
  </si>
  <si>
    <t>BNN23</t>
  </si>
  <si>
    <t>CTCP Xây dựng và chuyển giao công nghệ thủy lợi</t>
  </si>
  <si>
    <t>SLA21</t>
  </si>
  <si>
    <t>CTCP Kỹ thuật tài nguyên và môi trường Sơn La</t>
  </si>
  <si>
    <t>Tiếp nhận 2019</t>
  </si>
  <si>
    <t>SLA22</t>
  </si>
  <si>
    <t>CTCP Bến xe khách Sơn La</t>
  </si>
  <si>
    <t>SLA23</t>
  </si>
  <si>
    <t>CTCP Đăng kiểm cơ giới thủy bộ Sơn La</t>
  </si>
  <si>
    <t>BĐT02</t>
  </si>
  <si>
    <t>TNHH MTV In thống kê Thành phố Hồ Chí Minh</t>
  </si>
  <si>
    <t>Tiếp nhận 10/2016</t>
  </si>
  <si>
    <t>BXD03</t>
  </si>
  <si>
    <t>Công ty TNHH 2 thành viên Đầu tư thương mại Tràng Tiền</t>
  </si>
  <si>
    <t>BCT16</t>
  </si>
  <si>
    <t>TCT CP Công nghiệp Dầu thực vật VN</t>
  </si>
  <si>
    <t>Tiếp nhận 12/2016</t>
  </si>
  <si>
    <t>BCT18</t>
  </si>
  <si>
    <t xml:space="preserve">CTCP Điện máy </t>
  </si>
  <si>
    <t>BVH25</t>
  </si>
  <si>
    <t>CTCP Phát hành sách Nghệ An</t>
  </si>
  <si>
    <t>VGT</t>
  </si>
  <si>
    <t>BCT19</t>
  </si>
  <si>
    <t>Tập đoàn dệt may Việt Nam</t>
  </si>
  <si>
    <t>Tiếp nhận t11/2018</t>
  </si>
  <si>
    <t>TQU10</t>
  </si>
  <si>
    <t>CTCP Khoáng sản Tuyên Quang</t>
  </si>
  <si>
    <t>Tiếp nhận 2017</t>
  </si>
  <si>
    <t>BVH23</t>
  </si>
  <si>
    <t>CTCP Sách văn hóa tổng hợp Hòa Bình</t>
  </si>
  <si>
    <t>BVH22</t>
  </si>
  <si>
    <t>CTCP Đầu tư – Xây dựng công trình văn hóa và đô thị</t>
  </si>
  <si>
    <t>VNP</t>
  </si>
  <si>
    <t>BCT12</t>
  </si>
  <si>
    <t>CTCP Nhựa Việt Nam</t>
  </si>
  <si>
    <t>Tiếp nhận t3/2017</t>
  </si>
  <si>
    <t>VEC</t>
  </si>
  <si>
    <t>BCN15</t>
  </si>
  <si>
    <t>Tổng công ty Cổ phần Điện Tử và Tin học VN</t>
  </si>
  <si>
    <t>FPT</t>
  </si>
  <si>
    <t>BKH01</t>
  </si>
  <si>
    <t>CTCP FPT</t>
  </si>
  <si>
    <t>FOX</t>
  </si>
  <si>
    <t>BKH02</t>
  </si>
  <si>
    <t>CTCP viễn thông FPT</t>
  </si>
  <si>
    <t>BTM05</t>
  </si>
  <si>
    <t>CTCP Nông sản Agrexim</t>
  </si>
  <si>
    <t>VNC</t>
  </si>
  <si>
    <t>BTM23</t>
  </si>
  <si>
    <t>CTCP Tập đoàn Vinacontrol</t>
  </si>
  <si>
    <t>BTM15</t>
  </si>
  <si>
    <t>CTCP XNK chuyên gia lao động và kỹ thuật</t>
  </si>
  <si>
    <t>BTS01</t>
  </si>
  <si>
    <t>CTCP tư vấn Biển Việt</t>
  </si>
  <si>
    <t>IKH</t>
  </si>
  <si>
    <t>BVH05</t>
  </si>
  <si>
    <t>CTCP In Khoa học kỹ thuật</t>
  </si>
  <si>
    <t>BVH11</t>
  </si>
  <si>
    <t>CTCP Phim truyện 1</t>
  </si>
  <si>
    <t>HNO05</t>
  </si>
  <si>
    <t>CTCP dịch vụ thương mại công nghiệp</t>
  </si>
  <si>
    <t>PAI</t>
  </si>
  <si>
    <t>DTV00004</t>
  </si>
  <si>
    <t>HNO09</t>
  </si>
  <si>
    <t>CTCP CNTT, VT và tự động hóa dầu khí PVTech</t>
  </si>
  <si>
    <t>ĐTM 2009</t>
  </si>
  <si>
    <t>BMT03</t>
  </si>
  <si>
    <t>CTCP Thiệt bị Khí tượng Thủy văn và Môi trường Việt Nam (Hymetco)</t>
  </si>
  <si>
    <t>BGT43</t>
  </si>
  <si>
    <t>CTCP TRAENCO</t>
  </si>
  <si>
    <t>VNB</t>
  </si>
  <si>
    <t>BVH26</t>
  </si>
  <si>
    <t>CTCP Sách Việt Nam</t>
  </si>
  <si>
    <t>Tiếp nhận năm 2018</t>
  </si>
  <si>
    <t>BCT21</t>
  </si>
  <si>
    <t>Tổng công ty Thép Việt Nam</t>
  </si>
  <si>
    <t>BCT20</t>
  </si>
  <si>
    <t>CTCP Giao nhận kho vận ngoại thương</t>
  </si>
  <si>
    <t>BVH27</t>
  </si>
  <si>
    <t>CTCP Du lịch và Xúc tiến đầu tư</t>
  </si>
  <si>
    <t>BVH29</t>
  </si>
  <si>
    <t>CTCP XNK Vật tư thiết bị ngành In</t>
  </si>
  <si>
    <t>BRV11</t>
  </si>
  <si>
    <t>BRV15</t>
  </si>
  <si>
    <t>BLD01</t>
  </si>
  <si>
    <t>CTCP Nhân lực quốc tế Sovilaco</t>
  </si>
  <si>
    <t>BCT22</t>
  </si>
  <si>
    <t>DTV00005</t>
  </si>
  <si>
    <t>BVS01</t>
  </si>
  <si>
    <t>CTCP Đầu tư Bảo Việt - SCIC</t>
  </si>
  <si>
    <t>ĐTM-dự án 2009</t>
  </si>
  <si>
    <t>DTV00015</t>
  </si>
  <si>
    <t>BENOVAS</t>
  </si>
  <si>
    <t>CTCP thuốc Ung thư Benovas</t>
  </si>
  <si>
    <t>ĐTM- 2017</t>
  </si>
  <si>
    <t>DTV00014</t>
  </si>
  <si>
    <t xml:space="preserve">THAPTH  </t>
  </si>
  <si>
    <t>CTCP Đầu tư tháp truyền hình Việt Nam</t>
  </si>
  <si>
    <t>BGT69</t>
  </si>
  <si>
    <t>DTV00017</t>
  </si>
  <si>
    <t>Tổng công ty Hàng không Việt Nam - CTCP</t>
  </si>
  <si>
    <t>ĐTM-2021</t>
  </si>
  <si>
    <t>BVH28</t>
  </si>
  <si>
    <t>CTCP Phim Giải Phóng</t>
  </si>
  <si>
    <t>TQU12</t>
  </si>
  <si>
    <t>CTCP Cơ khí Tuyên Quang</t>
  </si>
  <si>
    <t>BKH07</t>
  </si>
  <si>
    <t>CTCP Công nghệ Điện tử Cơ khí và Môi trường (EMECO)</t>
  </si>
  <si>
    <t>HTI09</t>
  </si>
  <si>
    <t>CTCP  Nước khoáng và Du lịch Sơn Kim</t>
  </si>
  <si>
    <t>CTH26</t>
  </si>
  <si>
    <t>CTCP Phát triển nhà Cần Thơ</t>
  </si>
  <si>
    <t>THO14</t>
  </si>
  <si>
    <t>BYT03</t>
  </si>
  <si>
    <t>LDO08</t>
  </si>
  <si>
    <t>CTCP Dược Lâm Đồng</t>
  </si>
  <si>
    <t>HTA05</t>
  </si>
  <si>
    <t>CTCP Xi măng Tiên Sơn</t>
  </si>
  <si>
    <t>BKH06</t>
  </si>
  <si>
    <t>CTCP Xuất nhập khẩu Công nghệ mới</t>
  </si>
  <si>
    <t>BVH24</t>
  </si>
  <si>
    <t>CTCP Xuất nhập khẩu và phát triển văn hóa</t>
  </si>
  <si>
    <t>BGT66</t>
  </si>
  <si>
    <t>CTCP Tư vấn và ứng dụng khoa học công nghệ giao thông vận tải</t>
  </si>
  <si>
    <t>BVH14</t>
  </si>
  <si>
    <t xml:space="preserve">CTCP FAFIM Việt Nam </t>
  </si>
  <si>
    <t>AGI12</t>
  </si>
  <si>
    <t>CTCP Rau quả thực phẩm An Giang</t>
  </si>
  <si>
    <t>BGT64</t>
  </si>
  <si>
    <t>Tổng công ty xây dựng công trình giao thông 5 -CTCP</t>
  </si>
  <si>
    <t>LCA08</t>
  </si>
  <si>
    <t>CTH24</t>
  </si>
  <si>
    <t>TGI17</t>
  </si>
  <si>
    <t>CTCP Chăn nuôi Tiền Giang</t>
  </si>
  <si>
    <t>BRV12</t>
  </si>
  <si>
    <t>CTCP Phát triển Văn hóa du lịch Vũng Tàu</t>
  </si>
  <si>
    <t>DTH04</t>
  </si>
  <si>
    <t>CTCP XNK Sa giang</t>
  </si>
  <si>
    <t>AGI13</t>
  </si>
  <si>
    <t>CTCP XNK Nông sản thực phẩm An Giang</t>
  </si>
  <si>
    <t>CTCP In Tổng hợp Cần Thơ</t>
  </si>
  <si>
    <t>BĐT01</t>
  </si>
  <si>
    <t>CTCP Xuất khẩu thủy sản Khánh Hòa</t>
  </si>
  <si>
    <t>CTCP Vắc xin và Sinh phẩm Nha Trang</t>
  </si>
  <si>
    <t>Tổng công ty LICOGI-CTCP</t>
  </si>
  <si>
    <t>CTCP In báo Lào Cai</t>
  </si>
  <si>
    <t>PHÂN LOẠI DN MỚI THEO QĐ 46.2019</t>
  </si>
  <si>
    <t>TIÊU CHÍ PHÂN LOẠI MỚI</t>
  </si>
  <si>
    <t xml:space="preserve">ĐVQL </t>
  </si>
  <si>
    <t>Vốn ĐL hiện nay</t>
  </si>
  <si>
    <t xml:space="preserve">Phân loại mới </t>
  </si>
  <si>
    <t>Vốn NN (tỷ đồng)</t>
  </si>
  <si>
    <t>&gt;=50%</t>
  </si>
  <si>
    <t>&gt;=100 tỷ</t>
  </si>
  <si>
    <t>&lt;100 tỷ</t>
  </si>
  <si>
    <t>&lt;50%</t>
  </si>
  <si>
    <t>sic</t>
  </si>
  <si>
    <t>Công ty TNHH MTV In và phát hành biểu mẫu thống kê</t>
  </si>
  <si>
    <t>CTCP Môi trường và Công trình đô thị  Bỉm Sơn</t>
  </si>
  <si>
    <t>Mã cũ</t>
  </si>
  <si>
    <t xml:space="preserve"> </t>
  </si>
  <si>
    <t>CTCP dịch vụ thương mại công nghiệp Hà Nội HANITSCO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</si>
</sst>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 #,##0_);_(* \(#,##0\);_(* &quot;-&quot;??_);_(@_)"/>
    <numFmt numFmtId="166" formatCode="_(* #,##0.0_);_(* \(#,##0.0\);_(* &quot;-&quot;??_);_(@_)"/>
    <numFmt numFmtId="167" formatCode="0.0"/>
  </numFmts>
  <fonts count="18" x14ac:knownFonts="1">
    <font>
      <sz val="11"/>
      <color theme="1"/>
      <name val="Arial"/>
    </font>
    <font>
      <b/>
      <sz val="18"/>
      <color theme="1"/>
      <name val="Calibri"/>
      <family val="2"/>
    </font>
    <font>
      <sz val="11"/>
      <name val="Arial"/>
      <family val="2"/>
    </font>
    <font>
      <sz val="11"/>
      <color theme="1"/>
      <name val="Calibri"/>
      <family val="2"/>
    </font>
    <font>
      <b/>
      <sz val="11"/>
      <color theme="1"/>
      <name val="Times New Roman"/>
      <family val="1"/>
    </font>
    <font>
      <b/>
      <sz val="11"/>
      <color theme="1"/>
      <name val="Calibri"/>
      <family val="2"/>
    </font>
    <font>
      <sz val="11"/>
      <color theme="1"/>
      <name val="Times New Roman"/>
      <family val="1"/>
    </font>
    <font>
      <u/>
      <sz val="11"/>
      <color theme="10"/>
      <name val="Calibri"/>
      <family val="2"/>
    </font>
    <font>
      <sz val="10"/>
      <color theme="1"/>
      <name val="Times New Roman"/>
      <family val="1"/>
    </font>
    <font>
      <b/>
      <sz val="10"/>
      <color theme="1"/>
      <name val="Times New Roman"/>
      <family val="1"/>
    </font>
    <font>
      <b/>
      <sz val="10"/>
      <name val="Times New Roman"/>
      <family val="1"/>
    </font>
    <font>
      <sz val="12"/>
      <color theme="1"/>
      <name val="Times New Roman"/>
      <family val="1"/>
    </font>
    <font>
      <sz val="10"/>
      <name val="Times New Roman"/>
      <family val="1"/>
    </font>
    <font>
      <sz val="11"/>
      <color theme="1"/>
      <name val="Arial"/>
      <family val="2"/>
    </font>
    <font>
      <sz val="12"/>
      <color rgb="FFC00000"/>
      <name val="Times New Roman"/>
      <family val="1"/>
    </font>
    <font>
      <sz val="11"/>
      <color theme="1"/>
      <name val="Calibri"/>
      <family val="2"/>
    </font>
    <font>
      <sz val="10"/>
      <color theme="1"/>
      <name val="Times New Roman"/>
      <family val="1"/>
    </font>
    <font>
      <sz val="10"/>
      <name val="Arial"/>
      <family val="2"/>
    </font>
  </fonts>
  <fills count="5">
    <fill>
      <patternFill patternType="none"/>
    </fill>
    <fill>
      <patternFill patternType="gray125"/>
    </fill>
    <fill>
      <patternFill patternType="solid">
        <fgColor rgb="FFA5A5A5"/>
        <bgColor rgb="FFA5A5A5"/>
      </patternFill>
    </fill>
    <fill>
      <patternFill patternType="solid">
        <fgColor rgb="FFFFFF00"/>
        <bgColor rgb="FFFFFF00"/>
      </patternFill>
    </fill>
    <fill>
      <patternFill patternType="solid">
        <fgColor rgb="FFFF0000"/>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2">
    <xf numFmtId="0" fontId="0" fillId="0" borderId="0"/>
    <xf numFmtId="0" fontId="17" fillId="0" borderId="4"/>
  </cellStyleXfs>
  <cellXfs count="69">
    <xf numFmtId="0" fontId="0" fillId="0" borderId="0" xfId="0" applyFont="1" applyAlignment="1"/>
    <xf numFmtId="0" fontId="3" fillId="0" borderId="0" xfId="0" applyFont="1"/>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xf numFmtId="0" fontId="6" fillId="0" borderId="2" xfId="0" applyFont="1" applyBorder="1" applyAlignment="1">
      <alignment horizontal="left"/>
    </xf>
    <xf numFmtId="165" fontId="6" fillId="0" borderId="2" xfId="0" applyNumberFormat="1" applyFont="1" applyBorder="1" applyAlignment="1">
      <alignment horizontal="left" wrapText="1"/>
    </xf>
    <xf numFmtId="165" fontId="6" fillId="0" borderId="2" xfId="0" applyNumberFormat="1" applyFont="1" applyBorder="1"/>
    <xf numFmtId="165" fontId="3" fillId="0" borderId="2" xfId="0" applyNumberFormat="1" applyFont="1" applyBorder="1"/>
    <xf numFmtId="165" fontId="3" fillId="0" borderId="0" xfId="0" applyNumberFormat="1" applyFont="1"/>
    <xf numFmtId="0" fontId="4" fillId="0" borderId="2" xfId="0" applyFont="1" applyBorder="1" applyAlignment="1">
      <alignment horizontal="left"/>
    </xf>
    <xf numFmtId="165" fontId="5" fillId="0" borderId="2" xfId="0" applyNumberFormat="1" applyFont="1" applyBorder="1"/>
    <xf numFmtId="0" fontId="5" fillId="0" borderId="2" xfId="0" applyFont="1" applyBorder="1"/>
    <xf numFmtId="0" fontId="3" fillId="0" borderId="2" xfId="0" applyFont="1" applyBorder="1"/>
    <xf numFmtId="0" fontId="5" fillId="0" borderId="0" xfId="0" applyFont="1"/>
    <xf numFmtId="166" fontId="3" fillId="0" borderId="2" xfId="0" applyNumberFormat="1" applyFont="1" applyBorder="1"/>
    <xf numFmtId="1" fontId="3" fillId="0" borderId="2" xfId="0" applyNumberFormat="1" applyFont="1" applyBorder="1"/>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wrapText="1"/>
    </xf>
    <xf numFmtId="0" fontId="7" fillId="0" borderId="0" xfId="0" applyFont="1"/>
    <xf numFmtId="167" fontId="5" fillId="0" borderId="2" xfId="0" applyNumberFormat="1" applyFont="1" applyBorder="1"/>
    <xf numFmtId="167" fontId="3" fillId="0" borderId="2" xfId="0" applyNumberFormat="1" applyFont="1" applyBorder="1"/>
    <xf numFmtId="49" fontId="5" fillId="0" borderId="2" xfId="0" applyNumberFormat="1" applyFont="1" applyBorder="1"/>
    <xf numFmtId="0" fontId="3" fillId="0" borderId="2" xfId="0" applyFont="1" applyBorder="1" applyAlignment="1">
      <alignment wrapText="1"/>
    </xf>
    <xf numFmtId="0" fontId="5" fillId="0" borderId="3" xfId="0" applyFont="1" applyBorder="1"/>
    <xf numFmtId="167" fontId="3" fillId="0" borderId="3" xfId="0" applyNumberFormat="1" applyFont="1" applyBorder="1"/>
    <xf numFmtId="0" fontId="3" fillId="0" borderId="3" xfId="0" applyFont="1" applyBorder="1"/>
    <xf numFmtId="1" fontId="3" fillId="0" borderId="2" xfId="0" applyNumberFormat="1" applyFont="1" applyBorder="1" applyAlignment="1">
      <alignment horizontal="right"/>
    </xf>
    <xf numFmtId="0" fontId="5" fillId="0" borderId="1" xfId="0" applyFont="1" applyBorder="1"/>
    <xf numFmtId="0" fontId="3" fillId="0" borderId="1" xfId="0" applyFont="1" applyBorder="1"/>
    <xf numFmtId="165" fontId="3" fillId="0" borderId="1" xfId="0" applyNumberFormat="1" applyFont="1" applyBorder="1"/>
    <xf numFmtId="1" fontId="3" fillId="0" borderId="1" xfId="0" applyNumberFormat="1" applyFont="1" applyBorder="1" applyAlignment="1">
      <alignment horizontal="right"/>
    </xf>
    <xf numFmtId="0" fontId="3" fillId="0" borderId="0" xfId="0" applyFont="1" applyAlignment="1">
      <alignment horizontal="left"/>
    </xf>
    <xf numFmtId="49" fontId="8" fillId="0" borderId="2"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2" borderId="2" xfId="0" applyNumberFormat="1" applyFont="1" applyFill="1" applyBorder="1" applyAlignment="1">
      <alignment horizontal="left" vertical="center"/>
    </xf>
    <xf numFmtId="49" fontId="10" fillId="0" borderId="2" xfId="0" applyNumberFormat="1" applyFont="1" applyBorder="1" applyAlignment="1">
      <alignment horizontal="right"/>
    </xf>
    <xf numFmtId="0" fontId="8" fillId="0" borderId="2" xfId="0" applyFont="1" applyBorder="1" applyAlignment="1">
      <alignment horizontal="left" vertical="center"/>
    </xf>
    <xf numFmtId="0" fontId="8" fillId="2" borderId="2" xfId="0" applyFont="1" applyFill="1" applyBorder="1" applyAlignment="1">
      <alignment horizontal="left" vertical="center"/>
    </xf>
    <xf numFmtId="0" fontId="11" fillId="0" borderId="0" xfId="0" applyFont="1" applyAlignment="1">
      <alignment horizontal="left" vertical="center"/>
    </xf>
    <xf numFmtId="0" fontId="12" fillId="0" borderId="2" xfId="0" applyFont="1" applyBorder="1" applyAlignment="1">
      <alignment horizontal="right"/>
    </xf>
    <xf numFmtId="49" fontId="3" fillId="0" borderId="2" xfId="0" applyNumberFormat="1" applyFont="1" applyBorder="1" applyAlignment="1">
      <alignment horizontal="left" vertical="top" wrapText="1"/>
    </xf>
    <xf numFmtId="0" fontId="3" fillId="0" borderId="2" xfId="0" applyFont="1" applyBorder="1" applyAlignment="1">
      <alignment horizontal="left"/>
    </xf>
    <xf numFmtId="0" fontId="11" fillId="0" borderId="2" xfId="0" applyFont="1" applyBorder="1" applyAlignment="1">
      <alignment horizontal="left" vertical="center"/>
    </xf>
    <xf numFmtId="0" fontId="11" fillId="0" borderId="2" xfId="0" applyFont="1" applyBorder="1" applyAlignment="1">
      <alignment horizontal="left"/>
    </xf>
    <xf numFmtId="2" fontId="11" fillId="0" borderId="2" xfId="0" applyNumberFormat="1" applyFont="1" applyBorder="1" applyAlignment="1">
      <alignment horizontal="left"/>
    </xf>
    <xf numFmtId="0" fontId="13" fillId="0" borderId="0" xfId="0" applyFont="1" applyAlignment="1">
      <alignment horizontal="right"/>
    </xf>
    <xf numFmtId="9" fontId="3" fillId="0" borderId="0" xfId="0" applyNumberFormat="1" applyFont="1"/>
    <xf numFmtId="0" fontId="15" fillId="0" borderId="0" xfId="0" applyFont="1"/>
    <xf numFmtId="0" fontId="3" fillId="3" borderId="4" xfId="0" applyFont="1" applyFill="1" applyBorder="1"/>
    <xf numFmtId="0" fontId="3" fillId="3" borderId="10" xfId="0" applyFont="1" applyFill="1" applyBorder="1"/>
    <xf numFmtId="0" fontId="3" fillId="3" borderId="11" xfId="0" applyFont="1" applyFill="1" applyBorder="1"/>
    <xf numFmtId="0" fontId="3" fillId="3" borderId="12" xfId="0" applyFont="1" applyFill="1" applyBorder="1"/>
    <xf numFmtId="0" fontId="3" fillId="3" borderId="5" xfId="0" applyFont="1" applyFill="1" applyBorder="1"/>
    <xf numFmtId="0" fontId="3" fillId="3" borderId="6"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14" fillId="0" borderId="2" xfId="0" applyFont="1" applyBorder="1" applyAlignment="1">
      <alignment horizontal="center" vertical="center" wrapText="1"/>
    </xf>
    <xf numFmtId="0" fontId="11" fillId="0" borderId="2" xfId="0" applyFont="1" applyBorder="1" applyAlignment="1">
      <alignment vertical="center" wrapText="1"/>
    </xf>
    <xf numFmtId="3" fontId="11" fillId="0" borderId="2" xfId="0" applyNumberFormat="1" applyFont="1" applyBorder="1" applyAlignment="1">
      <alignment horizontal="center" vertical="center" wrapText="1"/>
    </xf>
    <xf numFmtId="0" fontId="16" fillId="0" borderId="2" xfId="0" applyFont="1" applyBorder="1" applyAlignment="1">
      <alignment horizontal="left" vertical="center"/>
    </xf>
    <xf numFmtId="0" fontId="8" fillId="4" borderId="2" xfId="0" applyFont="1" applyFill="1" applyBorder="1" applyAlignment="1">
      <alignment horizontal="left" vertical="center"/>
    </xf>
    <xf numFmtId="0" fontId="1" fillId="0" borderId="1" xfId="0" applyFont="1" applyBorder="1" applyAlignment="1">
      <alignment horizontal="center" vertical="center"/>
    </xf>
    <xf numFmtId="0" fontId="2" fillId="0" borderId="1" xfId="0" applyFont="1" applyBorder="1"/>
  </cellXfs>
  <cellStyles count="2">
    <cellStyle name="Normal" xfId="0" builtinId="0"/>
    <cellStyle name="Normal 4 2 2" xfId="1" xr:uid="{9C86DD49-7C9F-4F47-B14E-5AC88D99C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7" Type="http://schemas.openxmlformats.org/officeDocument/2006/relationships/theme" Target="theme/theme1.xml"/><Relationship Id="rId50" Type="http://schemas.openxmlformats.org/officeDocument/2006/relationships/calcChain" Target="calcChain.xml"/><Relationship Id="rId46"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externalLink" Target="externalLinks/externalLink2.xml"/><Relationship Id="rId49" Type="http://schemas.openxmlformats.org/officeDocument/2006/relationships/sharedStrings" Target="sharedStrings.xml"/><Relationship Id="rId4" Type="http://schemas.openxmlformats.org/officeDocument/2006/relationships/externalLink" Target="externalLinks/externalLink1.xml"/><Relationship Id="rId4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www.thongtincongty.com/company/3f721d56-cong-ty-co-phan-dau-tu-scic-bao-viet/" TargetMode="External"/><Relationship Id="rId1" Type="http://schemas.openxmlformats.org/officeDocument/2006/relationships/hyperlink" Target="http://www.thongtincongty.com/company/3f7b8441-cong-ty-co-phan-tu-van-dau-tu-va-dau-tu-viet-nam/"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304800" cy="40262175"/>
    <xdr:sp macro="" textlink="">
      <xdr:nvSpPr>
        <xdr:cNvPr id="3" name="Shape 3"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193600" y="0"/>
          <a:ext cx="3048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0</xdr:rowOff>
    </xdr:from>
    <xdr:ext cx="304800" cy="36937950"/>
    <xdr:sp macro="" textlink="">
      <xdr:nvSpPr>
        <xdr:cNvPr id="4" name="Shape 4"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193600" y="0"/>
          <a:ext cx="3048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0</xdr:rowOff>
    </xdr:from>
    <xdr:ext cx="304800" cy="41252775"/>
    <xdr:sp macro="" textlink="">
      <xdr:nvSpPr>
        <xdr:cNvPr id="2" name="Shape 3"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5193600" y="0"/>
          <a:ext cx="3048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8</xdr:row>
      <xdr:rowOff>0</xdr:rowOff>
    </xdr:from>
    <xdr:ext cx="304800" cy="27612975"/>
    <xdr:sp macro="" textlink="">
      <xdr:nvSpPr>
        <xdr:cNvPr id="5" name="Shape 3"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5193600" y="0"/>
          <a:ext cx="3048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78</xdr:row>
      <xdr:rowOff>0</xdr:rowOff>
    </xdr:from>
    <xdr:ext cx="304800" cy="180975"/>
    <xdr:sp macro="" textlink="">
      <xdr:nvSpPr>
        <xdr:cNvPr id="6" name="Shape 5"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5193600" y="3694275"/>
          <a:ext cx="304800" cy="171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78</xdr:row>
      <xdr:rowOff>0</xdr:rowOff>
    </xdr:from>
    <xdr:ext cx="304800" cy="180975"/>
    <xdr:sp macro="" textlink="">
      <xdr:nvSpPr>
        <xdr:cNvPr id="7" name="Shape 5"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5193600" y="3694275"/>
          <a:ext cx="304800" cy="171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78</xdr:row>
      <xdr:rowOff>0</xdr:rowOff>
    </xdr:from>
    <xdr:ext cx="304800" cy="180975"/>
    <xdr:sp macro="" textlink="">
      <xdr:nvSpPr>
        <xdr:cNvPr id="8" name="Shape 5" descr="data:image/png;base64,iVBORw0KGgoAAAANSUhEUgAAAEQAAAAQCAIAAAAgbk4EAAAENElEQVRIid2W2UtqexTH1zm5UxKpNJuTJotoejBKpCAaaYCssKLhoYjoIRSijILepRfD9EGigRLJLGmgJBoI/4EoExMfigpLyy0SapHRffh19vXebuHhnu6Fs572+vL5rd/+/oa19zccx+F3ie//9wv8yvhlZtRqdXJyssvl+tmBnZ2dDAajqqrq7OzsX2J/mtne3k5ISBAIBHt7e4FEbW2tRqP5nLHb7aOjow0NDZGRkYH64eFhRkaGVqtFqd/vLy0tTUpKYjAYw8PDAKBSqba3t6VSaWRkZGtrq9/vd7lcvb29GRkZTCZTJBKhgUFigOM4juM2my0qKqq8vHxubi4kJGRubg7pSqUSAEZGRj5hcBzv6Oig0WhWqxX/a2RlZQHA4OAgSi8uLjAMo1KplZWVEokEx/GCgoKcnBwcx/f39wFgZWXF4XDw+XylUqlSqQBAoVAEj73tjE6nczqdMpmsoaGhuLh4fn4e6Xq9nljmjxi73b68vNzd3c1gMAK3ZX19/fLyks1mYxiGlKWlJRKJdHp6qtFo+vr6AMBoNHI4HADIzs4GAIvFQiKRZmdnBQLB8vIyALy+vgaPfScmzs/Pj4uLA4Dc3Fyj0Yj02dnZwJf7R0atVj8/P09NTZWUlBwcHBC8VCrl8/kPDw+Esri4yGKx3G43oVCpVCaTCQChoaEA8Pj4CABer7enp2djYyMvL6+pqSl47M3M0dERMg0AJBIpcD4iPmL0ej2dTtdqtdXV1V1dXVdXVwBgMBhOTk7a2tru7u6IChiGWSwWDocjkUiQ0t7efnZ25na70aqxWCy73V5YWLi2thYSEiKXyykUSvDYmxmXy4WsA4Ddbg8LC3tv5iPGbDbX1dWVlZWJxWKfz4dOpkKhoNPp6enpLy8vHo8HkQcHB+fn5yKRaGJiArWQsbExj8eTkpIyNDSEYVhpaanP57PZbGQy+eXlpa2tzel0Bo+9mQkPD/f7/ej55OSEzWa/N/MR4/f7Y2JiAADtlc/nA4Dr62uiAcjlcqlUShQRCoUAgE4phUJZXV3d39+PiIhobm5mMBjJycnHx8c3NzcGg8Fms6ErEST2ZqaoqMhkMgHAxcWFyWSqqKh4b+YjJjU11ev1AsDW1hYAoJuq1+t3d3d3dnYAoL6+vqamhqiDzhiXyyWUhYWFp6en0dFRlCYlJcGP3hMdHf0TGGqaW1tbGIbJ5XIej0cmk00mE9Fe4Udr/ogZHx9PS0ubnp6m0+lcLvdv3ZkYjiq0tLQAgFAoJICZmRkAmJycRKnVatXpdAjj8XgOhyN4DIiiMpksNjaWTqcHfkBwHOfz+UNDQ58w9/f3AwMDNBqNy+WazeZPzNTX18fHx8tkskBALBb39/cT6ebmJo1GS0xMFIvFt7e3P4V9w7/4R1MikWRmZjY2Nn7pLCi+3Mx/Gb/VX/MfogFSs1ustNIAAAAASUVORK5CYII=">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5193600" y="3694275"/>
          <a:ext cx="304800" cy="171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140</xdr:row>
      <xdr:rowOff>0</xdr:rowOff>
    </xdr:from>
    <xdr:ext cx="295275" cy="1028700"/>
    <xdr:sp macro="" textlink="">
      <xdr:nvSpPr>
        <xdr:cNvPr id="9" name="Shape 6" descr="data:image/png;base64,iVBORw0KGgoAAAANSUhEUgAAAEUAAAAPCAIAAAA9LJV0AAAEGUlEQVRIid2WS0iqWxTH10lFrMEXaUUPIyKVAitE0KQgKAdFoQVGVFBYNAqVIAuaBDWQQAzTykn2cKAJ0sskelAOGgQFZmKPQSJhFPhV9CSy7mB3vuulWyTccw+cNdrf7/uvtffae63N/oHjOPxBFve7F/Af29/5LC8vZ2RkyGSytbW1aEVVVZXNZvtC8/LyUlZWxmQy6XR6d3c3gkqlkk6nV1RUBIPB6Gibm5tsNttutwPA1dVVe3s7m81OTk5WKpWEJhwOt7a2pqamDg4OxgxxHMdxPBQKMRiM8vJys9lMIpHMZjPiJpMJAHp6er7QBAIBCoWSkJAgFos1Gg2O47OzswDQ1dVVWVnJ5/PxKMvLy0O/cBy/vLyUSqUmk8lisQCA0WjEcXxnZyczMzMxMXF4eBgArFZrTPD9fBwORzgc1uv1EomkpKRkcnIScZfLRWzGZxqr1Uomkw8ODmw2W0dHBwB4vV4AUKvV6enpPp+PiDA/Px8MBlksFoVCAQAymTwxMSGTyVD+b29vACCTye7u7paWljAMAwC/3x8TjCNmKiwsTEtLAwAul4sWBAATExPRq/lXzczMTFZW1s3NDaHkcDgAYLFY7Ha7WCwmuE6nk0qlt7e3BHl4eJDL5QsLCwUFBXV1dQDQ3t5us9ny8/O1Wi0A8Pn8mOB7vTEYjKamJjRWqVQkEomoEKLePtMUFRUBAIlEUqvVhBePxwMAGo3m9XoRmZubA4DFxUUSiYQC+v3+9PR05Ot2u6PLEpUQh8OJFb6fz9XVVXJyMhpfXFzEx8fDB/tMs7GxcXp6qlQqh4aG0D2xu7t7dHQEAE9PT4FAAMmMRmNSUlJubm4kErm/vweAx8fHUChEpVIjkUhDQ0M4HCaC9/f3A0Bvby8x+zfhez4Yhr28vKDx/v4+i8X6mM8XGgzDFAoF/OwclUoVFxe3tbUlEAgGBgaQ5uzsjLgPDAaDTqfLzs72eDzn5+dutzsUCqEuen19bWtru76+FgqFEokE+X4fvucjEAhQ4wYCAZ/PV1FR8TGfrzUajQYAhEIhABwfHzc2NnK53KKiIo/HgwQul2t1dXVlZQUAqqurKysrAYDJZMLPWyclJQUApqent7e3AaCvr+/p6Qn5fh++94/T6aRQKAaDQSQSUalUn8/3sX8+0zidzvr6egBQKBSIlJaW8ng8k8mUmJgoEonwfxoR8OTkxOFwIF+RSHR5eYnj+NTUVPQ2mUymmCAZfRQXF2u12sHBwefn5/HxcXSJIZNKpZFI5AvN2NjY3t6eXq9vbm5GZGRkRC6Xd3Z2ikSi0dHRj0eN7PDwsKWlBcMwtVrd1dVFJpMBoKamZn19/fX1FQBoNFpOTk5M8Af+v7/fNBoNh8Opra39FcF/Qz6/1P609+hfQoARGVD2Sg4AAAAASUVORK5CYII=">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5198363" y="3265650"/>
          <a:ext cx="295275" cy="1028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140</xdr:row>
      <xdr:rowOff>0</xdr:rowOff>
    </xdr:from>
    <xdr:ext cx="295275" cy="1028700"/>
    <xdr:sp macro="" textlink="">
      <xdr:nvSpPr>
        <xdr:cNvPr id="10" name="Shape 6" descr="data:image/png;base64,iVBORw0KGgoAAAANSUhEUgAAAEUAAAAPCAIAAAA9LJV0AAAEGUlEQVRIid2WS0iqWxTH10lFrMEXaUUPIyKVAitE0KQgKAdFoQVGVFBYNAqVIAuaBDWQQAzTykn2cKAJ0sskelAOGgQFZmKPQSJhFPhV9CSy7mB3vuulWyTccw+cNdrf7/uvtffae63N/oHjOPxBFve7F/Af29/5LC8vZ2RkyGSytbW1aEVVVZXNZvtC8/LyUlZWxmQy6XR6d3c3gkqlkk6nV1RUBIPB6Gibm5tsNttutwPA1dVVe3s7m81OTk5WKpWEJhwOt7a2pqamDg4OxgxxHMdxPBQKMRiM8vJys9lMIpHMZjPiJpMJAHp6er7QBAIBCoWSkJAgFos1Gg2O47OzswDQ1dVVWVnJ5/PxKMvLy0O/cBy/vLyUSqUmk8lisQCA0WjEcXxnZyczMzMxMXF4eBgArFZrTPD9fBwORzgc1uv1EomkpKRkcnIScZfLRWzGZxqr1Uomkw8ODmw2W0dHBwB4vV4AUKvV6enpPp+PiDA/Px8MBlksFoVCAQAymTwxMSGTyVD+b29vACCTye7u7paWljAMAwC/3x8TjCNmKiwsTEtLAwAul4sWBAATExPRq/lXzczMTFZW1s3NDaHkcDgAYLFY7Ha7WCwmuE6nk0qlt7e3BHl4eJDL5QsLCwUFBXV1dQDQ3t5us9ny8/O1Wi0A8Pn8mOB7vTEYjKamJjRWqVQkEomoEKLePtMUFRUBAIlEUqvVhBePxwMAGo3m9XoRmZubA4DFxUUSiYQC+v3+9PR05Ot2u6PLEpUQh8OJFb6fz9XVVXJyMhpfXFzEx8fDB/tMs7GxcXp6qlQqh4aG0D2xu7t7dHQEAE9PT4FAAMmMRmNSUlJubm4kErm/vweAx8fHUChEpVIjkUhDQ0M4HCaC9/f3A0Bvby8x+zfhez4Yhr28vKDx/v4+i8X6mM8XGgzDFAoF/OwclUoVFxe3tbUlEAgGBgaQ5uzsjLgPDAaDTqfLzs72eDzn5+dutzsUCqEuen19bWtru76+FgqFEokE+X4fvucjEAhQ4wYCAZ/PV1FR8TGfrzUajQYAhEIhABwfHzc2NnK53KKiIo/HgwQul2t1dXVlZQUAqqurKysrAYDJZMLPWyclJQUApqent7e3AaCvr+/p6Qn5fh++94/T6aRQKAaDQSQSUalUn8/3sX8+0zidzvr6egBQKBSIlJaW8ng8k8mUmJgoEonwfxoR8OTkxOFwIF+RSHR5eYnj+NTUVPQ2mUymmCAZfRQXF2u12sHBwefn5/HxcXSJIZNKpZFI5AvN2NjY3t6eXq9vbm5GZGRkRC6Xd3Z2ikSi0dHRj0eN7PDwsKWlBcMwtVrd1dVFJpMBoKamZn19/fX1FQBoNFpOTk5M8Af+v7/fNBoNh8Opra39FcF/Qz6/1P609+hfQoARGVD2Sg4AAAAASUVORK5CYII=">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5198363" y="3265650"/>
          <a:ext cx="295275" cy="1028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193;O%20C&#193;O\B&#225;o%20c&#225;o%20tu&#7847;n\2019\13.12.19.Bao%20cao%20nhanh%20tuan%20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Danh%20m&#7909;c,%20Bi&#7875;u%20&#273;&#7891;,%20bi&#7871;n%20&#273;&#7897;ng%20DM/Danh%20muc/DM%202022/31.12.21.Danh%20m&#7909;c%20SCIC-CN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 tuc"/>
      <sheetName val="Sheet2"/>
      <sheetName val="BAN VON"/>
      <sheetName val="Đầu tư mới"/>
    </sheetNames>
    <sheetDataSet>
      <sheetData sheetId="0">
        <row r="739">
          <cell r="E739">
            <v>20</v>
          </cell>
        </row>
        <row r="744">
          <cell r="E744">
            <v>5</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
    </sheetNames>
    <sheetDataSet>
      <sheetData sheetId="0">
        <row r="12">
          <cell r="D12" t="str">
            <v>BTH10</v>
          </cell>
          <cell r="E12" t="str">
            <v>CTCP vật liệu xây dựng khoáng sản Bình Thuận</v>
          </cell>
          <cell r="F12" t="str">
            <v>A2</v>
          </cell>
          <cell r="G12" t="str">
            <v>Tiếp nhận năm 2012</v>
          </cell>
          <cell r="H12" t="str">
            <v>CNMT</v>
          </cell>
          <cell r="I12" t="str">
            <v>ngothithucmy</v>
          </cell>
          <cell r="J12" t="str">
            <v>Vật liệu cơ bản</v>
          </cell>
          <cell r="K12" t="str">
            <v>Bình Thuận</v>
          </cell>
          <cell r="L12" t="str">
            <v>Bình Thuận</v>
          </cell>
          <cell r="M12">
            <v>4803000050</v>
          </cell>
          <cell r="N12">
            <v>4803000050</v>
          </cell>
          <cell r="O12" t="str">
            <v>15/6/2020</v>
          </cell>
          <cell r="P12">
            <v>41198</v>
          </cell>
          <cell r="Q12" t="str">
            <v>151020 - Vật liệu xây dựng</v>
          </cell>
        </row>
        <row r="13">
          <cell r="D13" t="str">
            <v>BTH14</v>
          </cell>
          <cell r="E13" t="str">
            <v>CTCP Công trình Giao thông Bình Thuận</v>
          </cell>
          <cell r="F13" t="str">
            <v>A2</v>
          </cell>
          <cell r="G13" t="str">
            <v>Tiếp nhận t10/2017</v>
          </cell>
          <cell r="H13" t="str">
            <v>CNMT</v>
          </cell>
          <cell r="I13" t="str">
            <v>phamvankhoa</v>
          </cell>
          <cell r="J13" t="str">
            <v>Xây dựng, sản phẩm xây dựng</v>
          </cell>
          <cell r="K13" t="str">
            <v>Bình Thuận</v>
          </cell>
          <cell r="L13" t="str">
            <v>Bình Thuận</v>
          </cell>
          <cell r="M13">
            <v>3400876527</v>
          </cell>
          <cell r="N13">
            <v>3400876527</v>
          </cell>
          <cell r="O13" t="str">
            <v>Đăng ký lần đầu 01/9/2010, thay đổi lần thứ 7 ngày 26/10/2020</v>
          </cell>
          <cell r="P13">
            <v>43020</v>
          </cell>
          <cell r="Q13" t="str">
            <v>4212 - Xây dựng công trình Đường bộ</v>
          </cell>
        </row>
        <row r="14">
          <cell r="D14" t="str">
            <v>QBI03</v>
          </cell>
          <cell r="E14" t="str">
            <v>CTCP Sửa chữa đường bộ và Xây dựng Tổng hợp II Quảng Bình</v>
          </cell>
          <cell r="F14" t="str">
            <v>A2</v>
          </cell>
          <cell r="G14" t="str">
            <v>Tiếp nhận t1/2017</v>
          </cell>
          <cell r="H14" t="str">
            <v>CNMT</v>
          </cell>
          <cell r="I14" t="str">
            <v>haphuoctuan</v>
          </cell>
          <cell r="J14" t="str">
            <v>Xây dựng, sản phẩm xây dựng</v>
          </cell>
          <cell r="K14" t="str">
            <v>Quảng Bình</v>
          </cell>
          <cell r="L14" t="str">
            <v>Quảng Bình</v>
          </cell>
          <cell r="M14">
            <v>3100131241</v>
          </cell>
          <cell r="N14">
            <v>3100134241</v>
          </cell>
          <cell r="O14" t="str">
            <v>Đăng ký lần đầu ngày 21/03/2006; đăng ký thay đổi lần thứ 3 ngày 23/11/2016</v>
          </cell>
          <cell r="P14" t="str">
            <v>24/01/2017</v>
          </cell>
          <cell r="Q14" t="str">
            <v>Quản lý sửa chữa và duy tu bảo dưỡng thường xuyên đường bộ.</v>
          </cell>
        </row>
        <row r="15">
          <cell r="D15" t="str">
            <v>GLA16</v>
          </cell>
          <cell r="E15" t="str">
            <v>CTCP Cấp nước Gia Lai</v>
          </cell>
          <cell r="F15" t="str">
            <v>B2</v>
          </cell>
          <cell r="G15" t="str">
            <v>Tiếp nhận t5/2018</v>
          </cell>
          <cell r="H15" t="str">
            <v>CNMT</v>
          </cell>
          <cell r="I15" t="str">
            <v>lehuyhoang</v>
          </cell>
          <cell r="J15" t="str">
            <v>Sản xuất, phân phối nước sạch</v>
          </cell>
          <cell r="K15" t="str">
            <v>Gia Lai</v>
          </cell>
          <cell r="L15" t="str">
            <v>Gia Lai</v>
          </cell>
          <cell r="M15">
            <v>5900189614</v>
          </cell>
          <cell r="N15">
            <v>5900189614</v>
          </cell>
          <cell r="O15" t="str">
            <v>22/5/2018</v>
          </cell>
          <cell r="P15" t="str">
            <v>26/4/2018</v>
          </cell>
          <cell r="Q15" t="str">
            <v>Sản xuất và kinh doanh nước sạch</v>
          </cell>
        </row>
        <row r="16">
          <cell r="D16" t="str">
            <v>DLA05</v>
          </cell>
          <cell r="E16" t="str">
            <v>CTCP Đầu tư Xuất nhập khẩu Đăk Lăk</v>
          </cell>
          <cell r="F16" t="str">
            <v>B2</v>
          </cell>
          <cell r="G16" t="str">
            <v>Tiếp nhận năm 2006</v>
          </cell>
          <cell r="H16" t="str">
            <v>CNMT</v>
          </cell>
          <cell r="I16" t="str">
            <v>lehuyhoang</v>
          </cell>
          <cell r="J16" t="str">
            <v>Dịch vụ, phân phối</v>
          </cell>
          <cell r="K16" t="str">
            <v>ĐakLak</v>
          </cell>
          <cell r="L16" t="str">
            <v>ĐakLak</v>
          </cell>
          <cell r="M16">
            <v>6000179365</v>
          </cell>
          <cell r="N16">
            <v>6000179365</v>
          </cell>
          <cell r="O16">
            <v>39199</v>
          </cell>
          <cell r="P16">
            <v>39322</v>
          </cell>
          <cell r="Q16" t="str">
            <v>255010 - Phân phối</v>
          </cell>
        </row>
        <row r="17">
          <cell r="D17" t="str">
            <v>QBI01</v>
          </cell>
          <cell r="E17" t="str">
            <v>CTCP Sửa chữa đường bộ và Xây dựng tổng hợp Quảng Bình</v>
          </cell>
          <cell r="F17" t="str">
            <v>A2</v>
          </cell>
          <cell r="G17" t="str">
            <v>Tiếp nhận năm 2016</v>
          </cell>
          <cell r="H17" t="str">
            <v>CNMT</v>
          </cell>
          <cell r="I17" t="str">
            <v>haphuoctuan</v>
          </cell>
          <cell r="J17" t="str">
            <v>Xây dựng, sản phẩm xây dựng</v>
          </cell>
          <cell r="K17" t="str">
            <v>Quảng Bình</v>
          </cell>
          <cell r="L17" t="str">
            <v>Quảng Bình</v>
          </cell>
          <cell r="M17">
            <v>3100131040</v>
          </cell>
          <cell r="N17">
            <v>3100131040</v>
          </cell>
          <cell r="O17" t="str">
            <v>25/03/2006</v>
          </cell>
          <cell r="P17" t="str">
            <v>T12/2016</v>
          </cell>
          <cell r="Q17" t="str">
            <v>Quản lý sửa chữa và duy tu bảo dưỡng thường xuyên đường bộ.</v>
          </cell>
        </row>
        <row r="18">
          <cell r="D18" t="str">
            <v>DLA14</v>
          </cell>
          <cell r="E18" t="str">
            <v>CTCP Đầu tư Xây dựng và Kinh doanh nhà Đak Lak</v>
          </cell>
          <cell r="F18" t="str">
            <v>B2</v>
          </cell>
          <cell r="G18" t="str">
            <v>Tiếp nhận năm 2006</v>
          </cell>
          <cell r="H18" t="str">
            <v>CNMT</v>
          </cell>
          <cell r="I18" t="str">
            <v>lehuyhoang</v>
          </cell>
          <cell r="J18" t="str">
            <v>Xây dựng, sản phẩm xây dựng</v>
          </cell>
          <cell r="K18" t="str">
            <v>ĐakLak</v>
          </cell>
          <cell r="L18" t="str">
            <v>ĐakLak</v>
          </cell>
          <cell r="M18">
            <v>6000175882</v>
          </cell>
          <cell r="N18">
            <v>6000175882</v>
          </cell>
          <cell r="O18" t="str">
            <v>20/11/2009</v>
          </cell>
          <cell r="P18">
            <v>39104</v>
          </cell>
          <cell r="Q18" t="str">
            <v>201030 - Xây dựng &amp; Công trình</v>
          </cell>
        </row>
        <row r="19">
          <cell r="D19" t="str">
            <v>HUE04</v>
          </cell>
          <cell r="E19" t="str">
            <v>CTCP Nuôi và dịch vụ thuỷ đặc sản Thừa Thiên Huế</v>
          </cell>
          <cell r="F19" t="str">
            <v>B2</v>
          </cell>
          <cell r="G19" t="str">
            <v>Tiếp nhận năm 2007</v>
          </cell>
          <cell r="H19" t="str">
            <v>CNMT</v>
          </cell>
          <cell r="I19" t="str">
            <v>maithanhphuong</v>
          </cell>
          <cell r="J19" t="str">
            <v>Thực phẩm</v>
          </cell>
          <cell r="K19" t="str">
            <v>Thừa Thiên Huế</v>
          </cell>
          <cell r="L19" t="str">
            <v>Thừa Thiên Huế</v>
          </cell>
          <cell r="M19"/>
          <cell r="N19" t="str">
            <v>3103000011</v>
          </cell>
          <cell r="O19">
            <v>37610</v>
          </cell>
          <cell r="P19">
            <v>39251</v>
          </cell>
          <cell r="Q19" t="str">
            <v>Nuôi tôm cá, sản xuất và cung cấp dịch vụ về giống, vật tư nuôi thủy sản</v>
          </cell>
        </row>
        <row r="20">
          <cell r="D20" t="str">
            <v>HUE07</v>
          </cell>
          <cell r="E20" t="str">
            <v>CTCP Cảng Thuận An</v>
          </cell>
          <cell r="F20" t="str">
            <v>A2</v>
          </cell>
          <cell r="G20" t="str">
            <v>Tiếp nhận năm 2007</v>
          </cell>
          <cell r="H20" t="str">
            <v>CNMT</v>
          </cell>
          <cell r="I20" t="str">
            <v>maithanhphuong</v>
          </cell>
          <cell r="J20" t="str">
            <v>Vận tải</v>
          </cell>
          <cell r="K20" t="str">
            <v>Thừa Thiên Huế</v>
          </cell>
          <cell r="L20" t="str">
            <v>Thừa Thiên Huế</v>
          </cell>
          <cell r="M20">
            <v>3300101117</v>
          </cell>
          <cell r="N20">
            <v>3300101117</v>
          </cell>
          <cell r="O20" t="str">
            <v>15/7/2021</v>
          </cell>
          <cell r="P20">
            <v>39370</v>
          </cell>
          <cell r="Q20" t="str">
            <v>Kinh doanh xăng dầu (kinh doanh dầu Diesel), bốc xếp hàng hóa, kinh doanh kho bái cảng, hoạt động vận tải hàng hóa ven biển.</v>
          </cell>
        </row>
        <row r="21">
          <cell r="D21" t="str">
            <v>HUE15</v>
          </cell>
          <cell r="E21" t="str">
            <v>CTCP ĐTXD thủy lợi TT Huế (Cơ khí và xây dựng công trình Thừa Thiên Huế)</v>
          </cell>
          <cell r="F21" t="str">
            <v>B2</v>
          </cell>
          <cell r="G21" t="str">
            <v>Tiếp nhận năm 2007</v>
          </cell>
          <cell r="H21" t="str">
            <v>CNMT</v>
          </cell>
          <cell r="I21" t="str">
            <v>haphuoctuan</v>
          </cell>
          <cell r="J21" t="str">
            <v>Xây dựng, sản phẩm xây dựng</v>
          </cell>
          <cell r="K21" t="str">
            <v>Thừa Thiên Huế</v>
          </cell>
          <cell r="L21" t="str">
            <v>Thừa Thiên Huế</v>
          </cell>
          <cell r="M21"/>
          <cell r="N21">
            <v>3300100787</v>
          </cell>
          <cell r="O21" t="str">
            <v>Đăng ký lần đầu ngày 03/02/1996, thay đổi lần 18 ngày 14/8/2014</v>
          </cell>
          <cell r="P21">
            <v>39370</v>
          </cell>
          <cell r="Q21" t="str">
            <v>201030 - Xây dựng &amp; Công trình</v>
          </cell>
        </row>
        <row r="22">
          <cell r="D22" t="str">
            <v>KTU08</v>
          </cell>
          <cell r="E22" t="str">
            <v>CTCP Bến xe Kon Tum</v>
          </cell>
          <cell r="F22" t="str">
            <v>A2</v>
          </cell>
          <cell r="G22" t="str">
            <v>Tiếp nhận năm 2012</v>
          </cell>
          <cell r="H22" t="str">
            <v>CNMT</v>
          </cell>
          <cell r="I22" t="str">
            <v>ngothithucmy</v>
          </cell>
          <cell r="J22" t="str">
            <v>Vận tải</v>
          </cell>
          <cell r="K22" t="str">
            <v>Kon Tum</v>
          </cell>
          <cell r="L22" t="str">
            <v>Kon Tum</v>
          </cell>
          <cell r="M22" t="str">
            <v>6100764426</v>
          </cell>
          <cell r="N22" t="str">
            <v>6100764426</v>
          </cell>
          <cell r="O22">
            <v>44412</v>
          </cell>
          <cell r="P22">
            <v>40982</v>
          </cell>
          <cell r="Q22" t="str">
            <v>203040 - Đường bộ &amp; Đường sắt</v>
          </cell>
        </row>
        <row r="23">
          <cell r="D23" t="str">
            <v>NTH02</v>
          </cell>
          <cell r="E23" t="str">
            <v>CTCP Phương Hải</v>
          </cell>
          <cell r="F23" t="str">
            <v>B2</v>
          </cell>
          <cell r="G23" t="str">
            <v>Tiếp nhận năm 2006</v>
          </cell>
          <cell r="H23" t="str">
            <v>CNMT</v>
          </cell>
          <cell r="I23" t="str">
            <v>phamvankhoa</v>
          </cell>
          <cell r="J23" t="str">
            <v>Xây dựng, sản phẩm xây dựng</v>
          </cell>
          <cell r="K23" t="str">
            <v>Ninh Thuận</v>
          </cell>
          <cell r="L23" t="str">
            <v>Ninh Thuận</v>
          </cell>
          <cell r="M23">
            <v>4500144014</v>
          </cell>
          <cell r="N23">
            <v>4500144014</v>
          </cell>
          <cell r="O23">
            <v>42684</v>
          </cell>
          <cell r="P23">
            <v>39120</v>
          </cell>
          <cell r="Q23" t="str">
            <v>201020 - Sản phẩm xây dựng</v>
          </cell>
        </row>
        <row r="24">
          <cell r="D24" t="str">
            <v>QBI02</v>
          </cell>
          <cell r="E24" t="str">
            <v>CTCP Cảng Quảng Bình</v>
          </cell>
          <cell r="F24" t="str">
            <v>A2</v>
          </cell>
          <cell r="G24" t="str">
            <v>Tiếp nhận năm 2007</v>
          </cell>
          <cell r="H24" t="str">
            <v>CNMT</v>
          </cell>
          <cell r="I24" t="str">
            <v>phanminhdung</v>
          </cell>
          <cell r="J24" t="str">
            <v>Vận tải</v>
          </cell>
          <cell r="K24" t="str">
            <v>Quảng Bình</v>
          </cell>
          <cell r="L24" t="str">
            <v>Quảng Bình</v>
          </cell>
          <cell r="M24" t="str">
            <v>3100132566</v>
          </cell>
          <cell r="N24" t="str">
            <v>3100132566</v>
          </cell>
          <cell r="O24">
            <v>40360</v>
          </cell>
          <cell r="P24">
            <v>39050</v>
          </cell>
          <cell r="Q24" t="str">
            <v>203030 - Hàng Hải</v>
          </cell>
        </row>
        <row r="25">
          <cell r="D25" t="str">
            <v>QNA05</v>
          </cell>
          <cell r="E25" t="str">
            <v>CTCP Công trình GTVT Quảng Nam</v>
          </cell>
          <cell r="F25" t="str">
            <v>A2</v>
          </cell>
          <cell r="G25" t="str">
            <v>Tiếp nhận năm 2007</v>
          </cell>
          <cell r="H25" t="str">
            <v>CNMT</v>
          </cell>
          <cell r="I25" t="str">
            <v>lethikimnga</v>
          </cell>
          <cell r="J25" t="str">
            <v>Xây dựng cơ bản</v>
          </cell>
          <cell r="K25" t="str">
            <v>Quảng Nam</v>
          </cell>
          <cell r="L25" t="str">
            <v>Quảng Nam</v>
          </cell>
          <cell r="M25">
            <v>4000390766</v>
          </cell>
          <cell r="N25">
            <v>4000390766</v>
          </cell>
          <cell r="O25">
            <v>41887</v>
          </cell>
          <cell r="P25">
            <v>39077</v>
          </cell>
          <cell r="Q25" t="str">
            <v>203040 - Đường bộ &amp; Đường sắt</v>
          </cell>
        </row>
        <row r="26">
          <cell r="D26" t="str">
            <v>HUE21</v>
          </cell>
          <cell r="E26" t="str">
            <v>CTCP Kỹ nghệ thực phẩm Á Châu</v>
          </cell>
          <cell r="F26" t="str">
            <v>A2</v>
          </cell>
          <cell r="G26" t="str">
            <v>Tiếp nhận t8/2017</v>
          </cell>
          <cell r="H26" t="str">
            <v>CNMT</v>
          </cell>
          <cell r="I26" t="str">
            <v>phanminhdung</v>
          </cell>
          <cell r="J26" t="str">
            <v>Chế biến thực phẩm</v>
          </cell>
          <cell r="K26" t="str">
            <v>Thừa Thiên Huế</v>
          </cell>
          <cell r="L26" t="str">
            <v>Thừa Thiên Huế</v>
          </cell>
          <cell r="M26">
            <v>3300101526</v>
          </cell>
          <cell r="N26">
            <v>3300101526</v>
          </cell>
          <cell r="O26">
            <v>40546</v>
          </cell>
          <cell r="P26">
            <v>42954</v>
          </cell>
          <cell r="Q26" t="str">
            <v>Chế biến thực phẩm</v>
          </cell>
        </row>
        <row r="27">
          <cell r="D27" t="str">
            <v>QNG11</v>
          </cell>
          <cell r="E27" t="str">
            <v>CTCP Du lịch Quảng Ngãi</v>
          </cell>
          <cell r="F27" t="str">
            <v>B2</v>
          </cell>
          <cell r="G27" t="str">
            <v>Tiếp nhận t12/2017</v>
          </cell>
          <cell r="H27" t="str">
            <v>CNMT</v>
          </cell>
          <cell r="I27" t="str">
            <v>phanminhdung</v>
          </cell>
          <cell r="J27" t="str">
            <v>Lữ hành, du lịch, khách sạn, kinh doanh thương mại</v>
          </cell>
          <cell r="K27" t="str">
            <v>Quảng Ngãi</v>
          </cell>
          <cell r="L27" t="str">
            <v>Quảng Ngãi</v>
          </cell>
          <cell r="M27">
            <v>4300204065</v>
          </cell>
          <cell r="N27">
            <v>4300204065</v>
          </cell>
          <cell r="O27" t="str">
            <v>Đăng ký lần đầu ngày 20/4/2006; đăng ký thay đổi lần thứ 23 ngày 24/12/2015</v>
          </cell>
          <cell r="P27" t="str">
            <v>22/12/2017</v>
          </cell>
          <cell r="Q27" t="str">
            <v>Lữ hành, du lịch, khách sạn, kinh doanh thương mại</v>
          </cell>
        </row>
        <row r="28">
          <cell r="D28" t="str">
            <v>KHO29</v>
          </cell>
          <cell r="E28" t="str">
            <v>CTCP Thương mại và Đầu tư Khánh Hoà</v>
          </cell>
          <cell r="F28" t="str">
            <v>A2</v>
          </cell>
          <cell r="G28" t="str">
            <v>Tiếp nhận t6/2018</v>
          </cell>
          <cell r="H28" t="str">
            <v>CNMT</v>
          </cell>
          <cell r="I28" t="str">
            <v>ngothithucmy</v>
          </cell>
          <cell r="J28" t="str">
            <v>Đại lý du lịch, Điều hành tours du lịch; Kinh doanh phát triển du lịch, điểm du lịch; Kinh doanh lữ hành quốc tế và nội địa;.....</v>
          </cell>
          <cell r="K28" t="str">
            <v>Khánh Hòa</v>
          </cell>
          <cell r="L28" t="str">
            <v>Khánh Hòa</v>
          </cell>
          <cell r="M28">
            <v>4200266808</v>
          </cell>
          <cell r="N28">
            <v>4200266808</v>
          </cell>
          <cell r="O28" t="str">
            <v>31/7/2020</v>
          </cell>
          <cell r="P28" t="str">
            <v>21/6/2018</v>
          </cell>
          <cell r="Q28" t="str">
            <v>Đại lý du lịch, Điều hành tours du lịch; Kinh doanh phát triển du lịch, điểm du lịch; Kinh doanh dịch vụ du lịch khác; Kinh doanh lữ hành quốc tế và nội địa;.....</v>
          </cell>
        </row>
        <row r="29">
          <cell r="D29" t="str">
            <v>LDO16</v>
          </cell>
          <cell r="E29" t="str">
            <v>CTCP Quản lý và XD đường bộ Lâm Đồng</v>
          </cell>
          <cell r="F29" t="str">
            <v>A2</v>
          </cell>
          <cell r="G29" t="str">
            <v>Tiếp nhận 2016</v>
          </cell>
          <cell r="H29" t="str">
            <v>CNMT</v>
          </cell>
          <cell r="I29" t="str">
            <v>vovandat</v>
          </cell>
          <cell r="J29" t="str">
            <v>Xây dựng, sản phẩm xây dựng</v>
          </cell>
          <cell r="K29" t="str">
            <v>Lâm Đồng</v>
          </cell>
          <cell r="L29" t="str">
            <v>Lâm Đồng</v>
          </cell>
          <cell r="M29" t="str">
            <v>5800225019</v>
          </cell>
          <cell r="N29" t="str">
            <v>5800225019</v>
          </cell>
          <cell r="O29">
            <v>41564</v>
          </cell>
          <cell r="P29">
            <v>42500</v>
          </cell>
          <cell r="Q29" t="str">
            <v>203040 - Đường bộ &amp; Đường sắt</v>
          </cell>
        </row>
        <row r="30">
          <cell r="D30" t="str">
            <v>LDO17</v>
          </cell>
          <cell r="E30" t="str">
            <v>CTCP Du lịch Lâm Đồng</v>
          </cell>
          <cell r="F30" t="str">
            <v>B2</v>
          </cell>
          <cell r="G30" t="str">
            <v>Tiếp nhận năm 2019</v>
          </cell>
          <cell r="H30" t="str">
            <v>CNMT</v>
          </cell>
          <cell r="I30" t="str">
            <v>lethikimnga</v>
          </cell>
          <cell r="J30" t="str">
            <v>Du lịch</v>
          </cell>
          <cell r="K30" t="str">
            <v>Lâm Đồng</v>
          </cell>
          <cell r="L30" t="str">
            <v>Lâm Đồng</v>
          </cell>
          <cell r="M30">
            <v>5800271921</v>
          </cell>
          <cell r="N30">
            <v>5800271921</v>
          </cell>
          <cell r="O30">
            <v>41620</v>
          </cell>
          <cell r="P30">
            <v>43462</v>
          </cell>
          <cell r="Q30" t="str">
            <v>Du lịch</v>
          </cell>
        </row>
        <row r="31">
          <cell r="D31" t="str">
            <v>LDO18</v>
          </cell>
          <cell r="E31" t="str">
            <v>CTCP Cấp thoát nước Lâm Đồng</v>
          </cell>
          <cell r="F31" t="str">
            <v>B1</v>
          </cell>
          <cell r="G31" t="str">
            <v>Tiếp nhận năm 2019</v>
          </cell>
          <cell r="H31" t="str">
            <v>CNMT</v>
          </cell>
          <cell r="I31" t="str">
            <v>phamvankhoa</v>
          </cell>
          <cell r="J31" t="str">
            <v>Khai thác, xử lý và cung cấp nước</v>
          </cell>
          <cell r="K31" t="str">
            <v>Lâm Đồng</v>
          </cell>
          <cell r="L31" t="str">
            <v>Lâm Đồng</v>
          </cell>
          <cell r="M31">
            <v>5800000174</v>
          </cell>
          <cell r="N31">
            <v>5800000174</v>
          </cell>
          <cell r="O31" t="str">
            <v>Đăng ký lần đầu 11/11/2005, thay đổi lần thứ 10 ngày 17/9/2020</v>
          </cell>
          <cell r="P31" t="str">
            <v>24/6/2019</v>
          </cell>
          <cell r="Q31" t="str">
            <v>3600-Khai thác, xử lý, cung cấp nước. Thoát nước và xử lý nước thải</v>
          </cell>
        </row>
        <row r="32">
          <cell r="D32" t="str">
            <v>AGI03</v>
          </cell>
          <cell r="E32" t="str">
            <v>Cty TNHH Khai thác và chế biến đá An Giang</v>
          </cell>
          <cell r="F32" t="str">
            <v>A2</v>
          </cell>
          <cell r="G32" t="str">
            <v>Tiếp nhận năm 2007</v>
          </cell>
          <cell r="H32" t="str">
            <v>CNPN</v>
          </cell>
          <cell r="I32" t="str">
            <v>Lê Văn Huy</v>
          </cell>
          <cell r="J32" t="str">
            <v>Khai thác khoáng sản</v>
          </cell>
          <cell r="K32" t="str">
            <v>An Giang</v>
          </cell>
          <cell r="L32" t="str">
            <v>An Giang</v>
          </cell>
          <cell r="M32"/>
          <cell r="N32">
            <v>1600169225</v>
          </cell>
          <cell r="O32" t="str">
            <v>28/09/2005 thay đổi lần 6 ngày  28/6/2012</v>
          </cell>
          <cell r="P32">
            <v>39094</v>
          </cell>
          <cell r="Q32" t="str">
            <v>151020 - Vật liệu xây dựng</v>
          </cell>
        </row>
        <row r="33">
          <cell r="D33" t="str">
            <v>AGI06</v>
          </cell>
          <cell r="E33" t="str">
            <v>CTCP Xuất nhập khẩu thuỷ sản An Giang</v>
          </cell>
          <cell r="F33" t="str">
            <v>B2</v>
          </cell>
          <cell r="G33" t="str">
            <v>Tiếp nhận năm 2007</v>
          </cell>
          <cell r="H33" t="str">
            <v>CNPN</v>
          </cell>
          <cell r="I33" t="str">
            <v>Trần Thị
Thu Trà</v>
          </cell>
          <cell r="J33" t="str">
            <v>Thực phẩm</v>
          </cell>
          <cell r="K33" t="str">
            <v>An Giang</v>
          </cell>
          <cell r="L33" t="str">
            <v>An Giang</v>
          </cell>
          <cell r="M33"/>
          <cell r="N33">
            <v>1600583588</v>
          </cell>
          <cell r="O33">
            <v>42194</v>
          </cell>
          <cell r="P33">
            <v>39094</v>
          </cell>
          <cell r="Q33" t="str">
            <v>302020 - Đồ ăn</v>
          </cell>
        </row>
        <row r="34">
          <cell r="D34" t="str">
            <v>BDU05</v>
          </cell>
          <cell r="E34" t="str">
            <v>CTCP Xây dựng tư vấn đầu tư Bình Dương</v>
          </cell>
          <cell r="F34" t="str">
            <v>B2</v>
          </cell>
          <cell r="G34" t="str">
            <v>Tiếp nhận năm 2007</v>
          </cell>
          <cell r="H34" t="str">
            <v>CNPN</v>
          </cell>
          <cell r="I34" t="str">
            <v>Trần Thanh Thủy</v>
          </cell>
          <cell r="J34" t="str">
            <v>Xây dựng, sản phẩm xây dựng</v>
          </cell>
          <cell r="K34" t="str">
            <v>Bình Dương</v>
          </cell>
          <cell r="L34" t="str">
            <v>Bình Dương</v>
          </cell>
          <cell r="M34">
            <v>3700145599</v>
          </cell>
          <cell r="N34">
            <v>3700145599</v>
          </cell>
          <cell r="O34">
            <v>42163</v>
          </cell>
          <cell r="P34">
            <v>39230</v>
          </cell>
          <cell r="Q34" t="str">
            <v>201020 - Sản phẩm xây dựng</v>
          </cell>
        </row>
        <row r="35">
          <cell r="D35" t="str">
            <v>BDU07</v>
          </cell>
          <cell r="E35" t="str">
            <v>CTCP Xây dựng và DV CC Bình Dương</v>
          </cell>
          <cell r="F35" t="str">
            <v>B2</v>
          </cell>
          <cell r="G35" t="str">
            <v>Tiếp nhận năm 2007</v>
          </cell>
          <cell r="H35" t="str">
            <v>CNPN</v>
          </cell>
          <cell r="I35" t="str">
            <v>Phạm Tường Vi</v>
          </cell>
          <cell r="J35" t="str">
            <v>Thực phẩm, thi công xây dựng</v>
          </cell>
          <cell r="K35" t="str">
            <v>Bình Dương</v>
          </cell>
          <cell r="L35" t="str">
            <v>Bình Dương</v>
          </cell>
          <cell r="M35">
            <v>3700149145</v>
          </cell>
          <cell r="N35">
            <v>3700149145</v>
          </cell>
          <cell r="O35">
            <v>43263</v>
          </cell>
          <cell r="P35">
            <v>39230</v>
          </cell>
          <cell r="Q35" t="str">
            <v>302010 - Đồ uống</v>
          </cell>
        </row>
        <row r="36">
          <cell r="D36" t="str">
            <v>BLU10</v>
          </cell>
          <cell r="E36" t="str">
            <v>CTCP XNK Vĩnh Lợi</v>
          </cell>
          <cell r="F36" t="str">
            <v>B2</v>
          </cell>
          <cell r="G36" t="str">
            <v>Tiếp nhận năm 2007</v>
          </cell>
          <cell r="H36" t="str">
            <v>CNPN</v>
          </cell>
          <cell r="I36" t="str">
            <v>Phạm Tường Vi</v>
          </cell>
          <cell r="J36" t="str">
            <v>Thực phẩm</v>
          </cell>
          <cell r="K36" t="str">
            <v>Bạc Liêu</v>
          </cell>
          <cell r="L36" t="str">
            <v>Bạc Liêu</v>
          </cell>
          <cell r="M36"/>
          <cell r="N36">
            <v>1900123221</v>
          </cell>
          <cell r="O36">
            <v>40414</v>
          </cell>
          <cell r="P36">
            <v>39444</v>
          </cell>
          <cell r="Q36" t="str">
            <v>302020 - Đồ ăn</v>
          </cell>
        </row>
        <row r="37">
          <cell r="D37" t="str">
            <v>BRV08</v>
          </cell>
          <cell r="E37" t="str">
            <v>CTCP Thương mại tổng hợp Bà Rịa Vũng Tàu</v>
          </cell>
          <cell r="F37" t="str">
            <v>B2</v>
          </cell>
          <cell r="G37" t="str">
            <v>Tiếp nhận năm 2009</v>
          </cell>
          <cell r="H37" t="str">
            <v>CNPN</v>
          </cell>
          <cell r="I37" t="str">
            <v>Nguyễn Ngọc Vũ Chương</v>
          </cell>
          <cell r="J37" t="str">
            <v>Dịch vụ, phân phối</v>
          </cell>
          <cell r="K37" t="str">
            <v>Bà Rịa - Vũng Tàu</v>
          </cell>
          <cell r="L37" t="str">
            <v>Bà Rịa - Vũng Tàu</v>
          </cell>
          <cell r="M37"/>
          <cell r="N37">
            <v>3500666315</v>
          </cell>
          <cell r="O37">
            <v>42335</v>
          </cell>
          <cell r="P37">
            <v>40055</v>
          </cell>
          <cell r="Q37" t="str">
            <v>201070 - Công ty Thương mại &amp; Nhà phân phối</v>
          </cell>
        </row>
        <row r="38">
          <cell r="D38" t="str">
            <v>BTM27</v>
          </cell>
          <cell r="E38" t="str">
            <v>CTCP Thiết bị phụ tùng Sài Gòn</v>
          </cell>
          <cell r="F38" t="str">
            <v>B2</v>
          </cell>
          <cell r="G38" t="str">
            <v>Tiếp nhận năm 2007</v>
          </cell>
          <cell r="H38" t="str">
            <v>CNPN</v>
          </cell>
          <cell r="I38" t="str">
            <v>Trần Thanh Thủy</v>
          </cell>
          <cell r="J38" t="str">
            <v>Dịch vụ, phân phối</v>
          </cell>
          <cell r="K38" t="str">
            <v>TP HCM</v>
          </cell>
          <cell r="L38" t="str">
            <v>Bộ Công thương</v>
          </cell>
          <cell r="M38" t="str">
            <v>0300542187</v>
          </cell>
          <cell r="N38" t="str">
            <v>0300542187</v>
          </cell>
          <cell r="O38">
            <v>43392</v>
          </cell>
          <cell r="P38">
            <v>39164</v>
          </cell>
          <cell r="Q38" t="str">
            <v>201070 - Công ty Thương mại &amp; Nhà phân phối</v>
          </cell>
        </row>
        <row r="39">
          <cell r="D39" t="str">
            <v>BTR06</v>
          </cell>
          <cell r="E39" t="str">
            <v>CTCP Vật liệu Xây dựng Bến Tre</v>
          </cell>
          <cell r="F39" t="str">
            <v>B2</v>
          </cell>
          <cell r="G39" t="str">
            <v>Tiếp nhận năm 2006</v>
          </cell>
          <cell r="H39" t="str">
            <v>CNPN</v>
          </cell>
          <cell r="I39" t="str">
            <v>Đoàn Đặng Quí An</v>
          </cell>
          <cell r="J39" t="str">
            <v>Vật liệu cơ bản</v>
          </cell>
          <cell r="K39" t="str">
            <v>Bến Tre</v>
          </cell>
          <cell r="L39" t="str">
            <v>Bến Tre</v>
          </cell>
          <cell r="M39"/>
          <cell r="N39">
            <v>1300108704</v>
          </cell>
          <cell r="O39">
            <v>41656</v>
          </cell>
          <cell r="P39">
            <v>39078</v>
          </cell>
          <cell r="Q39" t="str">
            <v>151020 - Vật liệu xây dựng</v>
          </cell>
        </row>
        <row r="40">
          <cell r="D40" t="str">
            <v>CTH19</v>
          </cell>
          <cell r="E40" t="str">
            <v>CTCP Xây dựng và phát triển đô thị Cần Thơ</v>
          </cell>
          <cell r="F40" t="str">
            <v>B2</v>
          </cell>
          <cell r="G40" t="str">
            <v>Tiếp nhận năm 2008</v>
          </cell>
          <cell r="H40" t="str">
            <v>CNPN</v>
          </cell>
          <cell r="I40" t="str">
            <v>Trần Thanh Thủy</v>
          </cell>
          <cell r="J40" t="str">
            <v>Xây dựng, sản phẩm xây dựng</v>
          </cell>
          <cell r="K40" t="str">
            <v>Cần Thơ</v>
          </cell>
          <cell r="L40" t="str">
            <v>Cần Thơ</v>
          </cell>
          <cell r="M40"/>
          <cell r="N40">
            <v>1800271191</v>
          </cell>
          <cell r="O40">
            <v>39972</v>
          </cell>
          <cell r="P40">
            <v>39813</v>
          </cell>
          <cell r="Q40" t="str">
            <v>201020 - Sản phẩm xây dựng</v>
          </cell>
        </row>
        <row r="41">
          <cell r="D41" t="str">
            <v>CTH22</v>
          </cell>
          <cell r="E41" t="str">
            <v>CTCP Đầu tư và Xây lắp Cần Thơ</v>
          </cell>
          <cell r="F41" t="str">
            <v>B2</v>
          </cell>
          <cell r="G41" t="str">
            <v>Tiếp nhận năm 2011</v>
          </cell>
          <cell r="H41" t="str">
            <v>CNPN</v>
          </cell>
          <cell r="I41" t="str">
            <v>Nguyễn Ngọc Vũ Chương</v>
          </cell>
          <cell r="J41" t="str">
            <v>Xây dựng, sản phẩm xây dựng</v>
          </cell>
          <cell r="K41" t="str">
            <v>Cần Thơ</v>
          </cell>
          <cell r="L41" t="str">
            <v>Cần Thơ</v>
          </cell>
          <cell r="M41"/>
          <cell r="N41">
            <v>1800225692</v>
          </cell>
          <cell r="O41">
            <v>38797</v>
          </cell>
          <cell r="P41">
            <v>40721</v>
          </cell>
          <cell r="Q41" t="str">
            <v>201030 - Xây dựng &amp; Công trình</v>
          </cell>
        </row>
        <row r="42">
          <cell r="D42" t="str">
            <v>CTH23</v>
          </cell>
          <cell r="E42" t="str">
            <v>Công ty Cổ phần nông sản TPXK Cần Thơ</v>
          </cell>
          <cell r="F42" t="str">
            <v>A1</v>
          </cell>
          <cell r="G42" t="str">
            <v>Tiếp nhận năm 2013</v>
          </cell>
          <cell r="H42" t="str">
            <v>CNPN</v>
          </cell>
          <cell r="I42" t="str">
            <v>Hồng Lệ Vân</v>
          </cell>
          <cell r="J42" t="str">
            <v>Thực phẩm</v>
          </cell>
          <cell r="K42" t="str">
            <v>Cần Thơ</v>
          </cell>
          <cell r="L42" t="str">
            <v>Cần Thơ</v>
          </cell>
          <cell r="M42"/>
          <cell r="N42">
            <v>1800155188</v>
          </cell>
          <cell r="O42">
            <v>40399</v>
          </cell>
          <cell r="P42">
            <v>41626</v>
          </cell>
          <cell r="Q42" t="str">
            <v>302020 - Đồ ăn</v>
          </cell>
        </row>
        <row r="43">
          <cell r="D43" t="str">
            <v>DTV00009</v>
          </cell>
          <cell r="E43" t="str">
            <v>CTCP Đầu tư và Dịch vụ Thăng Long</v>
          </cell>
          <cell r="F43" t="str">
            <v>B2</v>
          </cell>
          <cell r="G43" t="str">
            <v>ĐTM-dự án 2010</v>
          </cell>
          <cell r="H43" t="str">
            <v>CNPN</v>
          </cell>
          <cell r="I43" t="str">
            <v>Nguyễn Thị Huyền Trang</v>
          </cell>
          <cell r="J43" t="str">
            <v>Xây dựng, sản phẩm xây dựng</v>
          </cell>
          <cell r="K43" t="str">
            <v>TP HCM</v>
          </cell>
          <cell r="L43" t="str">
            <v>TP HCM</v>
          </cell>
          <cell r="M43"/>
          <cell r="N43" t="str">
            <v>0309525563</v>
          </cell>
          <cell r="O43" t="str">
            <v>18/12/2013</v>
          </cell>
          <cell r="P43">
            <v>40238</v>
          </cell>
          <cell r="Q43" t="str">
            <v>201030 - Xây dựng &amp; Công trình</v>
          </cell>
        </row>
        <row r="44">
          <cell r="D44" t="str">
            <v>TNI15</v>
          </cell>
          <cell r="E44" t="str">
            <v>CTCP Xây dựng Tây Ninh</v>
          </cell>
          <cell r="F44" t="str">
            <v>A2</v>
          </cell>
          <cell r="G44" t="str">
            <v>Tiếp nhận năm 2008</v>
          </cell>
          <cell r="H44" t="str">
            <v>CNPN</v>
          </cell>
          <cell r="I44" t="str">
            <v>Đoàn Đặng Quí An</v>
          </cell>
          <cell r="J44" t="str">
            <v>Xây dựng, sản phẩm xây dựng</v>
          </cell>
          <cell r="K44" t="str">
            <v>Tây Ninh</v>
          </cell>
          <cell r="L44"/>
          <cell r="M44"/>
          <cell r="N44">
            <v>3900243931</v>
          </cell>
          <cell r="O44">
            <v>39850</v>
          </cell>
          <cell r="P44">
            <v>39813</v>
          </cell>
          <cell r="Q44" t="str">
            <v>201020 - Sản phẩm xây dựng</v>
          </cell>
        </row>
        <row r="45">
          <cell r="D45" t="str">
            <v>TVI06</v>
          </cell>
          <cell r="E45" t="str">
            <v>CTCP Trà Bắc</v>
          </cell>
          <cell r="F45" t="str">
            <v>B2</v>
          </cell>
          <cell r="G45" t="str">
            <v>Tiếp nhận năm 2007</v>
          </cell>
          <cell r="H45" t="str">
            <v>CNPN</v>
          </cell>
          <cell r="I45" t="str">
            <v>Trần Thị Thu Trà</v>
          </cell>
          <cell r="J45" t="str">
            <v>Dịch vụ, phân phối</v>
          </cell>
          <cell r="K45" t="str">
            <v>Trà Vinh</v>
          </cell>
          <cell r="L45" t="str">
            <v>Trà Vinh</v>
          </cell>
          <cell r="M45"/>
          <cell r="N45">
            <v>2100266310</v>
          </cell>
          <cell r="O45">
            <v>38834</v>
          </cell>
          <cell r="P45">
            <v>39287</v>
          </cell>
          <cell r="Q45" t="str">
            <v>201070 - Công ty Thương mại &amp; Nhà phân phối</v>
          </cell>
        </row>
        <row r="46">
          <cell r="D46" t="str">
            <v>VLO07</v>
          </cell>
          <cell r="E46" t="str">
            <v>CTCP Địa ốc Vĩnh Long</v>
          </cell>
          <cell r="F46" t="str">
            <v>A2</v>
          </cell>
          <cell r="G46" t="str">
            <v>Tiếp nhận năm 2006</v>
          </cell>
          <cell r="H46" t="str">
            <v>CNPN</v>
          </cell>
          <cell r="I46" t="str">
            <v>Trần Thanh Thủy</v>
          </cell>
          <cell r="J46" t="str">
            <v>Xây dựng, sản phẩm xây dựng</v>
          </cell>
          <cell r="K46" t="str">
            <v>Vĩnh Long</v>
          </cell>
          <cell r="L46" t="str">
            <v>Vĩnh Long</v>
          </cell>
          <cell r="M46">
            <v>1500174574</v>
          </cell>
          <cell r="N46">
            <v>1500174574</v>
          </cell>
          <cell r="O46">
            <v>42265</v>
          </cell>
          <cell r="P46">
            <v>39078</v>
          </cell>
          <cell r="Q46" t="str">
            <v>201030 - Xây dựng &amp; Công trình</v>
          </cell>
        </row>
        <row r="47">
          <cell r="D47" t="str">
            <v>AGI11</v>
          </cell>
          <cell r="E47" t="str">
            <v>CTCP Cảng An Giang</v>
          </cell>
          <cell r="F47" t="str">
            <v>A2</v>
          </cell>
          <cell r="G47" t="str">
            <v>Tiếp nhận 2015</v>
          </cell>
          <cell r="H47" t="str">
            <v>CNPN</v>
          </cell>
          <cell r="I47" t="str">
            <v>Lê Văn Huy</v>
          </cell>
          <cell r="J47" t="str">
            <v>Bốc xếp, vận tải</v>
          </cell>
          <cell r="K47" t="str">
            <v>An Giang</v>
          </cell>
          <cell r="L47" t="str">
            <v>An Giang</v>
          </cell>
          <cell r="M47"/>
          <cell r="N47">
            <v>1600194461</v>
          </cell>
          <cell r="O47">
            <v>41774</v>
          </cell>
          <cell r="P47">
            <v>42360</v>
          </cell>
          <cell r="Q47" t="str">
            <v>203030 - Hàng Hải</v>
          </cell>
        </row>
        <row r="48">
          <cell r="D48" t="str">
            <v>BGT57</v>
          </cell>
          <cell r="E48" t="str">
            <v>CTCP Quản lý đường thủy nội địa số 11</v>
          </cell>
          <cell r="F48" t="str">
            <v>A2</v>
          </cell>
          <cell r="G48" t="str">
            <v>Tiếp nhận 11/2016</v>
          </cell>
          <cell r="H48" t="str">
            <v>CNPN</v>
          </cell>
          <cell r="I48" t="str">
            <v>Trần Thị Thu Trà</v>
          </cell>
          <cell r="J48" t="str">
            <v>Hạ tầng giao thông vận tải</v>
          </cell>
          <cell r="K48" t="str">
            <v>Tiền Giang</v>
          </cell>
          <cell r="L48" t="str">
            <v>Bộ GTVT</v>
          </cell>
          <cell r="M48"/>
          <cell r="N48">
            <v>1201492579</v>
          </cell>
          <cell r="O48">
            <v>42088</v>
          </cell>
          <cell r="P48">
            <v>42681</v>
          </cell>
          <cell r="Q48" t="str">
            <v>Hạ tầng giao thông vận tải</v>
          </cell>
        </row>
        <row r="49">
          <cell r="D49" t="str">
            <v>BGT58</v>
          </cell>
          <cell r="E49" t="str">
            <v>CTCP Quản lý đường thủy nội địa số 12</v>
          </cell>
          <cell r="F49" t="str">
            <v>A2</v>
          </cell>
          <cell r="G49" t="str">
            <v>Tiếp nhận 11/2016</v>
          </cell>
          <cell r="H49" t="str">
            <v>CNPN</v>
          </cell>
          <cell r="I49" t="str">
            <v>Nguyễn Thị Huyền Trang</v>
          </cell>
          <cell r="J49" t="str">
            <v>Hạ tầng giao thông vận tải</v>
          </cell>
          <cell r="K49" t="str">
            <v>Cần Thơ</v>
          </cell>
          <cell r="L49" t="str">
            <v>Bộ GTVT</v>
          </cell>
          <cell r="M49"/>
          <cell r="N49">
            <v>1601968090</v>
          </cell>
          <cell r="O49">
            <v>42510</v>
          </cell>
          <cell r="P49">
            <v>42681</v>
          </cell>
          <cell r="Q49" t="str">
            <v>Hạ tầng giao thông vận tải</v>
          </cell>
        </row>
        <row r="50">
          <cell r="D50" t="str">
            <v>BGT59</v>
          </cell>
          <cell r="E50" t="str">
            <v>CTCP Quản lý đường thủy nội địa số 13</v>
          </cell>
          <cell r="F50" t="str">
            <v>B2</v>
          </cell>
          <cell r="G50" t="str">
            <v>Tiếp nhận 11/2016</v>
          </cell>
          <cell r="H50" t="str">
            <v>CNPN</v>
          </cell>
          <cell r="I50" t="str">
            <v>Trần Thị Thu Trà</v>
          </cell>
          <cell r="J50" t="str">
            <v>Hạ tầng giao thông vận tải</v>
          </cell>
          <cell r="K50" t="str">
            <v>An Giang</v>
          </cell>
          <cell r="L50" t="str">
            <v>Bộ GTVT</v>
          </cell>
          <cell r="M50"/>
          <cell r="N50">
            <v>1601968090</v>
          </cell>
          <cell r="O50">
            <v>42510</v>
          </cell>
          <cell r="P50">
            <v>42681</v>
          </cell>
          <cell r="Q50" t="str">
            <v>Hạ tầng giao thông vận tải</v>
          </cell>
        </row>
        <row r="51">
          <cell r="D51" t="str">
            <v>BGT60</v>
          </cell>
          <cell r="E51" t="str">
            <v>CTCP Quản lý đường thủy nội địa số 14</v>
          </cell>
          <cell r="F51" t="str">
            <v>A2</v>
          </cell>
          <cell r="G51" t="str">
            <v>Tiếp nhận 11/2016</v>
          </cell>
          <cell r="H51" t="str">
            <v>CNPN</v>
          </cell>
          <cell r="I51" t="str">
            <v>Trần Thanh Thủy</v>
          </cell>
          <cell r="J51" t="str">
            <v>Xây dựng, sản phẩm xây dựng</v>
          </cell>
          <cell r="K51" t="str">
            <v>Cần Thơ</v>
          </cell>
          <cell r="L51" t="str">
            <v>Bộ GTVT</v>
          </cell>
          <cell r="M51"/>
          <cell r="N51">
            <v>2001187428</v>
          </cell>
          <cell r="O51">
            <v>42100</v>
          </cell>
          <cell r="P51">
            <v>42681</v>
          </cell>
          <cell r="Q51" t="str">
            <v>Hạ tầng giao thông vận tải</v>
          </cell>
        </row>
        <row r="52">
          <cell r="D52" t="str">
            <v>BGT61</v>
          </cell>
          <cell r="E52" t="str">
            <v>CTCP Quản lý đường thủy nội địa số 15</v>
          </cell>
          <cell r="F52" t="str">
            <v>A2</v>
          </cell>
          <cell r="G52" t="str">
            <v>Tiếp nhận 11/2016</v>
          </cell>
          <cell r="H52" t="str">
            <v>CNPN</v>
          </cell>
          <cell r="I52" t="str">
            <v>Đoàn Đặng Quí An</v>
          </cell>
          <cell r="J52" t="str">
            <v>Xây dựng, sản phẩm xây dựng</v>
          </cell>
          <cell r="K52" t="str">
            <v>Đồng Tháp</v>
          </cell>
          <cell r="L52" t="str">
            <v>Bộ GTVT</v>
          </cell>
          <cell r="M52"/>
          <cell r="N52">
            <v>1402006437</v>
          </cell>
          <cell r="O52">
            <v>42090</v>
          </cell>
          <cell r="P52">
            <v>42681</v>
          </cell>
          <cell r="Q52" t="str">
            <v>Hạ tầng giao thông vận tải</v>
          </cell>
        </row>
        <row r="53">
          <cell r="D53" t="str">
            <v>CTH25</v>
          </cell>
          <cell r="E53" t="str">
            <v>CTCP Xây dựng hạ tầng Khu công nghiệp Cần Thơ</v>
          </cell>
          <cell r="F53" t="str">
            <v>A1</v>
          </cell>
          <cell r="G53" t="str">
            <v>Tiếp nhận 2016</v>
          </cell>
          <cell r="H53" t="str">
            <v>CNPN</v>
          </cell>
          <cell r="I53" t="str">
            <v>Phạm Tường Vi</v>
          </cell>
          <cell r="J53" t="str">
            <v>Xây dựng, sản phẩm xây dựng</v>
          </cell>
          <cell r="K53" t="str">
            <v>Cần Thơ</v>
          </cell>
          <cell r="L53" t="str">
            <v>Cần Thơ</v>
          </cell>
          <cell r="M53"/>
          <cell r="N53" t="str">
            <v>1800617139</v>
          </cell>
          <cell r="O53">
            <v>42193</v>
          </cell>
          <cell r="P53">
            <v>42543</v>
          </cell>
          <cell r="Q53" t="str">
            <v>4040 - Bất động sản</v>
          </cell>
        </row>
        <row r="54">
          <cell r="D54" t="str">
            <v>BRV14</v>
          </cell>
          <cell r="E54" t="str">
            <v>CTCP Thủy sản và Xuất nhập khẩu Côn Đảo</v>
          </cell>
          <cell r="F54" t="str">
            <v>B2</v>
          </cell>
          <cell r="G54" t="str">
            <v>Tiếp nhận năm 2019</v>
          </cell>
          <cell r="H54" t="str">
            <v>CNPN</v>
          </cell>
          <cell r="I54" t="str">
            <v>Đoàn Đặng Quí An</v>
          </cell>
          <cell r="J54" t="str">
            <v>Sản xuất, chế biến thủy hải sản</v>
          </cell>
          <cell r="K54"/>
          <cell r="L54"/>
          <cell r="M54"/>
          <cell r="N54"/>
          <cell r="O54"/>
          <cell r="P54"/>
          <cell r="Q54"/>
        </row>
        <row r="55">
          <cell r="D55" t="str">
            <v>BRV13</v>
          </cell>
          <cell r="E55" t="str">
            <v>CTCP Đóng tàu và dịch vụ dầu khí Vũng Tàu</v>
          </cell>
          <cell r="F55" t="str">
            <v>B2</v>
          </cell>
          <cell r="G55" t="str">
            <v>Tiếp nhận năm 2019</v>
          </cell>
          <cell r="H55" t="str">
            <v>CNPN</v>
          </cell>
          <cell r="I55" t="str">
            <v>Nguyễn Ngọc Vũ Chương</v>
          </cell>
          <cell r="J55" t="str">
            <v>sửa chữa tàu biển, dự án cảng biển</v>
          </cell>
          <cell r="K55"/>
          <cell r="L55"/>
          <cell r="M55"/>
          <cell r="N55"/>
          <cell r="O55"/>
          <cell r="P55"/>
          <cell r="Q55"/>
        </row>
        <row r="56">
          <cell r="D56" t="str">
            <v>LAN08</v>
          </cell>
          <cell r="E56" t="str">
            <v>CTCP Địa ốc Long An</v>
          </cell>
          <cell r="F56" t="str">
            <v>B2</v>
          </cell>
          <cell r="G56"/>
          <cell r="H56" t="str">
            <v>CNPN</v>
          </cell>
          <cell r="I56" t="str">
            <v>Trần Thị Thu Trà</v>
          </cell>
          <cell r="J56" t="str">
            <v>Xây dựng, sản phẩm xây dựng</v>
          </cell>
          <cell r="K56"/>
          <cell r="L56"/>
          <cell r="M56"/>
          <cell r="N56"/>
          <cell r="O56"/>
          <cell r="P56"/>
          <cell r="Q56"/>
        </row>
        <row r="57">
          <cell r="D57" t="str">
            <v>BGD02</v>
          </cell>
          <cell r="E57" t="str">
            <v>CTCP GP9</v>
          </cell>
          <cell r="F57" t="str">
            <v>B2</v>
          </cell>
          <cell r="G57" t="str">
            <v>Tiếp nhận 8/2016</v>
          </cell>
          <cell r="H57" t="str">
            <v>ĐT1</v>
          </cell>
          <cell r="I57" t="str">
            <v xml:space="preserve"> nguyenhoangquyen </v>
          </cell>
          <cell r="J57" t="str">
            <v>Xây dựng, sản phẩm xây dựng</v>
          </cell>
          <cell r="K57" t="str">
            <v>Hà Nội</v>
          </cell>
          <cell r="L57" t="str">
            <v>Bộ Gíao dục- đào tạo</v>
          </cell>
          <cell r="M57" t="str">
            <v>0100108649</v>
          </cell>
          <cell r="N57">
            <v>100108649</v>
          </cell>
          <cell r="O57" t="str">
            <v>4.1.2013</v>
          </cell>
          <cell r="P57" t="str">
            <v>9.8.2016</v>
          </cell>
          <cell r="Q57" t="str">
            <v>xây dựng công trình kỹ thuật dân dụng...</v>
          </cell>
        </row>
        <row r="58">
          <cell r="D58" t="str">
            <v>DTV00012</v>
          </cell>
          <cell r="E58" t="str">
            <v>Ngân hàng TMCP Quân Đội</v>
          </cell>
          <cell r="F58" t="str">
            <v>B1</v>
          </cell>
          <cell r="G58" t="str">
            <v>ĐTM- mua cổ phiếu 2015</v>
          </cell>
          <cell r="H58" t="str">
            <v>ĐT1</v>
          </cell>
          <cell r="I58" t="str">
            <v>phamthanhhoa</v>
          </cell>
          <cell r="J58" t="str">
            <v>Tài chính, ngân hàng, bảo hiểm, BĐS</v>
          </cell>
          <cell r="K58" t="str">
            <v>Hà Nội</v>
          </cell>
          <cell r="L58" t="e">
            <v>#REF!</v>
          </cell>
          <cell r="M58" t="str">
            <v>0100283873</v>
          </cell>
          <cell r="N58" t="str">
            <v>0100283873</v>
          </cell>
          <cell r="O58">
            <v>34607</v>
          </cell>
          <cell r="P58"/>
          <cell r="Q58" t="str">
            <v>Ngân hàng</v>
          </cell>
        </row>
        <row r="59">
          <cell r="D59" t="str">
            <v>BGI05</v>
          </cell>
          <cell r="E59" t="str">
            <v>CTCP Xây lắp thủy lợi Bắc Giang</v>
          </cell>
          <cell r="F59" t="str">
            <v>B2</v>
          </cell>
          <cell r="G59" t="str">
            <v>Tiếp nhận năm 2007</v>
          </cell>
          <cell r="H59" t="str">
            <v>ĐT1</v>
          </cell>
          <cell r="I59" t="str">
            <v>phamthanhhoa</v>
          </cell>
          <cell r="J59" t="str">
            <v>Xây dựng, sản phẩm xây dựng</v>
          </cell>
          <cell r="K59" t="str">
            <v>Bắc Giang</v>
          </cell>
          <cell r="L59" t="str">
            <v>Bắc Giang</v>
          </cell>
          <cell r="M59"/>
          <cell r="N59" t="str">
            <v>DN bị thu hồi giấy phép ĐKKD</v>
          </cell>
          <cell r="O59"/>
          <cell r="P59" t="str">
            <v>20.08.2007</v>
          </cell>
          <cell r="Q59" t="str">
            <v>201030 - Xây dựng &amp; Công trình</v>
          </cell>
        </row>
        <row r="60">
          <cell r="D60" t="str">
            <v>BGI16</v>
          </cell>
          <cell r="E60" t="str">
            <v>CTCP Thương mại Tổng hợp Bắc Giang</v>
          </cell>
          <cell r="F60" t="str">
            <v>B2</v>
          </cell>
          <cell r="G60" t="str">
            <v>Tiếp nhận năm 2007</v>
          </cell>
          <cell r="H60" t="str">
            <v>ĐT1</v>
          </cell>
          <cell r="I60" t="str">
            <v xml:space="preserve"> nguyenhoangquyen </v>
          </cell>
          <cell r="J60" t="str">
            <v>Dịch vụ, phân phối</v>
          </cell>
          <cell r="K60" t="str">
            <v>Bắc Giang</v>
          </cell>
          <cell r="L60" t="str">
            <v>Bắc Giang</v>
          </cell>
          <cell r="M60"/>
          <cell r="N60">
            <v>2400291501</v>
          </cell>
          <cell r="O60" t="str">
            <v>24.04.2017</v>
          </cell>
          <cell r="P60" t="str">
            <v>31.12.2008</v>
          </cell>
          <cell r="Q60" t="str">
            <v>255030 - Bán lẻ nhiều loại mặt hàng</v>
          </cell>
        </row>
        <row r="61">
          <cell r="D61" t="str">
            <v>BGI18</v>
          </cell>
          <cell r="E61" t="str">
            <v>CTCP Chế biến nông sản thực phẩm Bắc Giang</v>
          </cell>
          <cell r="F61" t="str">
            <v>B2</v>
          </cell>
          <cell r="G61" t="str">
            <v>Tiếp nhận năm 2007</v>
          </cell>
          <cell r="H61" t="str">
            <v>ĐT1</v>
          </cell>
          <cell r="I61" t="str">
            <v>phamthanhhoa</v>
          </cell>
          <cell r="J61" t="str">
            <v>Thực phẩm</v>
          </cell>
          <cell r="K61" t="str">
            <v>Bắc Giang</v>
          </cell>
          <cell r="L61" t="str">
            <v>Bắc Giang</v>
          </cell>
          <cell r="M61"/>
          <cell r="N61" t="str">
            <v>DN bị thu hồi giấy phép ĐKKD</v>
          </cell>
          <cell r="O61"/>
          <cell r="P61" t="str">
            <v>30.12.2008</v>
          </cell>
          <cell r="Q61" t="str">
            <v>302020 - Đồ ăn</v>
          </cell>
        </row>
        <row r="62">
          <cell r="D62" t="str">
            <v>BTC05</v>
          </cell>
          <cell r="E62" t="str">
            <v>TCT Cổ phần Tái bảo hiểm Quốc Gia Việt Nam</v>
          </cell>
          <cell r="F62" t="str">
            <v>B1</v>
          </cell>
          <cell r="G62" t="str">
            <v>Tiếp nhận năm 2007</v>
          </cell>
          <cell r="H62" t="str">
            <v>ĐT1</v>
          </cell>
          <cell r="I62" t="str">
            <v xml:space="preserve"> nguyenhoangquyen </v>
          </cell>
          <cell r="J62" t="str">
            <v>Tài chính, ngân hàng, bảo hiểm, BĐS</v>
          </cell>
          <cell r="K62" t="str">
            <v>Hà Nội</v>
          </cell>
          <cell r="L62" t="str">
            <v>Bộ Tài chính</v>
          </cell>
          <cell r="M62"/>
          <cell r="N62" t="str">
            <v>28GP/KDBH</v>
          </cell>
          <cell r="O62" t="str">
            <v>18.11.2004</v>
          </cell>
          <cell r="P62" t="str">
            <v>14.07.2006</v>
          </cell>
          <cell r="Q62" t="str">
            <v>403010 - Bảo hiểm</v>
          </cell>
        </row>
        <row r="63">
          <cell r="D63" t="str">
            <v>BTC06</v>
          </cell>
          <cell r="E63" t="str">
            <v>TCT Cổ phần Bảo Minh</v>
          </cell>
          <cell r="F63" t="str">
            <v>A1</v>
          </cell>
          <cell r="G63" t="str">
            <v>Tiếp nhận năm 2007</v>
          </cell>
          <cell r="H63" t="str">
            <v>ĐT1</v>
          </cell>
          <cell r="I63" t="str">
            <v>nguyenduchuy</v>
          </cell>
          <cell r="J63" t="str">
            <v>Tài chính, ngân hàng, bảo hiểm, BĐS</v>
          </cell>
          <cell r="K63" t="str">
            <v>TP HCM</v>
          </cell>
          <cell r="L63" t="str">
            <v>Bộ Tài chính</v>
          </cell>
          <cell r="M63">
            <v>300446973</v>
          </cell>
          <cell r="N63" t="str">
            <v>27/GD/KHBH do BTC cấp lần đầu và điều chỉnh số 27/GPDDC6/KDBH</v>
          </cell>
          <cell r="O63" t="str">
            <v>27.9.2007</v>
          </cell>
          <cell r="P63" t="str">
            <v>14.07.2006</v>
          </cell>
          <cell r="Q63" t="str">
            <v>403010 - Bảo hiểm</v>
          </cell>
        </row>
        <row r="64">
          <cell r="D64" t="str">
            <v>BTC12</v>
          </cell>
          <cell r="E64" t="str">
            <v>Tập đoàn Bảo Việt</v>
          </cell>
          <cell r="F64" t="str">
            <v>B1</v>
          </cell>
          <cell r="G64" t="str">
            <v>Tiếp nhận năm 2009</v>
          </cell>
          <cell r="H64" t="str">
            <v>ĐT1</v>
          </cell>
          <cell r="I64" t="str">
            <v>Phamthihuong</v>
          </cell>
          <cell r="J64" t="str">
            <v>Tài chính, ngân hàng, bảo hiểm, BĐS</v>
          </cell>
          <cell r="K64" t="str">
            <v>Hà Nội</v>
          </cell>
          <cell r="L64" t="str">
            <v>Bộ Tài chính</v>
          </cell>
          <cell r="M64"/>
          <cell r="N64">
            <v>100111761</v>
          </cell>
          <cell r="O64" t="str">
            <v>2.7.2014</v>
          </cell>
          <cell r="P64">
            <v>40057</v>
          </cell>
          <cell r="Q64" t="str">
            <v>403010 - Bảo hiểm</v>
          </cell>
        </row>
        <row r="65">
          <cell r="D65" t="str">
            <v>DTV00003</v>
          </cell>
          <cell r="E65" t="str">
            <v>CTCP Đầu tư Việt Nam - Oman</v>
          </cell>
          <cell r="F65" t="str">
            <v>B2</v>
          </cell>
          <cell r="G65" t="str">
            <v>ĐTM  2008</v>
          </cell>
          <cell r="H65" t="str">
            <v>ĐT1</v>
          </cell>
          <cell r="I65" t="str">
            <v>dinhthingoctram</v>
          </cell>
          <cell r="J65" t="str">
            <v xml:space="preserve">cung cấp tư vấn dịch vụ đầu tư </v>
          </cell>
          <cell r="K65" t="str">
            <v>TP HCM</v>
          </cell>
          <cell r="L65" t="str">
            <v>TP Hồ Chí Minh</v>
          </cell>
          <cell r="M65">
            <v>103004398</v>
          </cell>
          <cell r="N65">
            <v>411032000136</v>
          </cell>
          <cell r="O65" t="str">
            <v>2.8.2014</v>
          </cell>
          <cell r="P65"/>
          <cell r="Q65" t="str">
            <v>402030 - Các thị trường vốn</v>
          </cell>
        </row>
        <row r="66">
          <cell r="D66" t="str">
            <v>HPH37</v>
          </cell>
          <cell r="E66" t="str">
            <v>CTCP Xây dựng và phát triển cơ sở hạ tầng Hải Phòng</v>
          </cell>
          <cell r="F66" t="str">
            <v>B2</v>
          </cell>
          <cell r="G66" t="str">
            <v>Tiếp nhận năm 2007</v>
          </cell>
          <cell r="H66" t="str">
            <v>ĐT1</v>
          </cell>
          <cell r="I66" t="str">
            <v>Phamthihuong</v>
          </cell>
          <cell r="J66" t="str">
            <v>Xây dựng, sản phẩm xây dựng</v>
          </cell>
          <cell r="K66" t="str">
            <v>Hải Phòng</v>
          </cell>
          <cell r="L66" t="str">
            <v>Hải Phòng</v>
          </cell>
          <cell r="M66"/>
          <cell r="N66" t="str">
            <v>055555</v>
          </cell>
          <cell r="O66">
            <v>37705</v>
          </cell>
          <cell r="P66">
            <v>39387</v>
          </cell>
          <cell r="Q66" t="str">
            <v>201030 - Xây dựng &amp; Công trình</v>
          </cell>
        </row>
        <row r="67">
          <cell r="D67" t="str">
            <v>HPH48</v>
          </cell>
          <cell r="E67" t="str">
            <v>CTCP ACS Việt Nam</v>
          </cell>
          <cell r="F67" t="str">
            <v>B2</v>
          </cell>
          <cell r="G67" t="str">
            <v>Tiếp nhận năm 2010</v>
          </cell>
          <cell r="H67" t="str">
            <v>ĐT1</v>
          </cell>
          <cell r="I67" t="str">
            <v>Phamthihuong</v>
          </cell>
          <cell r="J67" t="str">
            <v>Thương mại</v>
          </cell>
          <cell r="K67" t="str">
            <v>Hải Phòng</v>
          </cell>
          <cell r="L67" t="str">
            <v>Hải Phòng</v>
          </cell>
          <cell r="M67">
            <v>200124348</v>
          </cell>
          <cell r="N67">
            <v>203001798</v>
          </cell>
          <cell r="O67" t="str">
            <v>19.02.2009</v>
          </cell>
          <cell r="P67" t="str">
            <v>24.05.2010</v>
          </cell>
          <cell r="Q67" t="str">
            <v>254010 - Truyền thông</v>
          </cell>
        </row>
        <row r="68">
          <cell r="D68" t="str">
            <v>THO11</v>
          </cell>
          <cell r="E68" t="str">
            <v>CTCP Mía đường Thanh Hoá</v>
          </cell>
          <cell r="F68" t="str">
            <v>B2</v>
          </cell>
          <cell r="G68" t="str">
            <v>Tiếp nhận năm 2007</v>
          </cell>
          <cell r="H68" t="str">
            <v>ĐT1</v>
          </cell>
          <cell r="I68" t="str">
            <v>Phamthihuong</v>
          </cell>
          <cell r="J68" t="str">
            <v>Vận tải</v>
          </cell>
          <cell r="K68" t="str">
            <v>Thanh Hoá</v>
          </cell>
          <cell r="L68" t="str">
            <v>Thanh Hoá</v>
          </cell>
          <cell r="M68"/>
          <cell r="N68">
            <v>2800773267</v>
          </cell>
          <cell r="O68" t="str">
            <v>6.6.2017</v>
          </cell>
          <cell r="P68">
            <v>39120</v>
          </cell>
          <cell r="Q68" t="str">
            <v>203040 - Đường bộ &amp; Đường sắt</v>
          </cell>
        </row>
        <row r="69">
          <cell r="D69" t="str">
            <v>BLD02</v>
          </cell>
          <cell r="E69" t="str">
            <v>CTCP Cung ứng nhân lực quốc tế và thương mại</v>
          </cell>
          <cell r="F69" t="str">
            <v>A2</v>
          </cell>
          <cell r="G69">
            <v>2020</v>
          </cell>
          <cell r="H69" t="str">
            <v>ĐT1</v>
          </cell>
          <cell r="I69" t="str">
            <v xml:space="preserve"> leminhtuyet </v>
          </cell>
          <cell r="J69" t="str">
            <v>Xuất khẩu lao động</v>
          </cell>
          <cell r="K69" t="str">
            <v>Hà Nội</v>
          </cell>
          <cell r="L69" t="str">
            <v>Hà Nội</v>
          </cell>
          <cell r="M69"/>
          <cell r="N69"/>
          <cell r="O69"/>
          <cell r="P69"/>
          <cell r="Q69"/>
        </row>
        <row r="70">
          <cell r="D70" t="str">
            <v>DTV00002</v>
          </cell>
          <cell r="E70" t="str">
            <v>CTCP Hạ tầng và Bất động sản Việt Nam</v>
          </cell>
          <cell r="F70" t="str">
            <v>B1</v>
          </cell>
          <cell r="G70" t="str">
            <v>ĐTM  2008</v>
          </cell>
          <cell r="H70" t="str">
            <v>ĐT5</v>
          </cell>
          <cell r="I70" t="str">
            <v>Nguyễn Hùng Thắng</v>
          </cell>
          <cell r="J70" t="str">
            <v>Xây dựng, sản phẩm xây dựng</v>
          </cell>
          <cell r="K70" t="str">
            <v>Hà Nội</v>
          </cell>
          <cell r="L70" t="str">
            <v>N/A</v>
          </cell>
          <cell r="M70"/>
          <cell r="N70">
            <v>102799293</v>
          </cell>
          <cell r="O70" t="str">
            <v>22.6.2015</v>
          </cell>
          <cell r="P70">
            <v>39633</v>
          </cell>
          <cell r="Q70" t="str">
            <v>201030 - Xây dựng &amp; Công trình</v>
          </cell>
        </row>
        <row r="71">
          <cell r="D71" t="str">
            <v>DTV00010</v>
          </cell>
          <cell r="E71" t="str">
            <v>CTCP Cảng quốc tế Lào Việt</v>
          </cell>
          <cell r="F71" t="str">
            <v>B2</v>
          </cell>
          <cell r="G71" t="str">
            <v>ĐTM-mua co phieu 2012</v>
          </cell>
          <cell r="H71" t="str">
            <v>ĐT2</v>
          </cell>
          <cell r="I71" t="str">
            <v>lecaokhanh</v>
          </cell>
          <cell r="J71" t="str">
            <v>Kinh doanh dịch vụ cảng biển, vận tải hàng hoá ven biển và viễn dương, kinh doanh vận tải đường biển trong và ngoài nước, khai thác, xếp dỡ và dịch vụ cảng biển, cung cấp đại lý và môi giới thuê tàu biển, buôn bán nhiên liệu</v>
          </cell>
          <cell r="K71" t="str">
            <v>Hà Tĩnh</v>
          </cell>
          <cell r="L71"/>
          <cell r="M71"/>
          <cell r="N71">
            <v>3000109210</v>
          </cell>
          <cell r="O71">
            <v>43084</v>
          </cell>
          <cell r="P71"/>
          <cell r="Q71" t="str">
            <v>203030 - Hàng Hải</v>
          </cell>
        </row>
        <row r="72">
          <cell r="D72" t="str">
            <v>QNI40</v>
          </cell>
          <cell r="E72" t="str">
            <v>CTCP Bến xe Quảng Ninh</v>
          </cell>
          <cell r="F72" t="str">
            <v>B2</v>
          </cell>
          <cell r="G72" t="str">
            <v>Tiếp nhận 20/9/2017</v>
          </cell>
          <cell r="H72" t="str">
            <v>ĐT2</v>
          </cell>
          <cell r="I72" t="str">
            <v>thaithuytrang</v>
          </cell>
          <cell r="J72" t="str">
            <v>H52219 Hoạt động dịch vụ hỗ trợ trực tiếp cho vận tải đường bộ (</v>
          </cell>
          <cell r="K72" t="str">
            <v>Quảng Ninh</v>
          </cell>
          <cell r="L72" t="str">
            <v>Quảng Ninh</v>
          </cell>
          <cell r="M72">
            <v>5700100640</v>
          </cell>
          <cell r="N72" t="str">
            <v>5700100640</v>
          </cell>
          <cell r="O72">
            <v>42644</v>
          </cell>
          <cell r="P72" t="str">
            <v>20.9.2017</v>
          </cell>
          <cell r="Q72" t="str">
            <v>Hoạt động dịch vụ hỗ trợ khác liên quan đến vận tải</v>
          </cell>
        </row>
        <row r="73">
          <cell r="D73" t="str">
            <v>TNG16</v>
          </cell>
          <cell r="E73" t="str">
            <v>CTCP Phát triển hạ tầng khu công nghiệp Thái Nguyên</v>
          </cell>
          <cell r="F73" t="str">
            <v>A1</v>
          </cell>
          <cell r="G73" t="str">
            <v>Tiếp nhận tháng 2/2017</v>
          </cell>
          <cell r="H73" t="str">
            <v>ĐT2</v>
          </cell>
          <cell r="I73" t="str">
            <v>phamtiendung</v>
          </cell>
          <cell r="J73" t="str">
            <v>Kinh doanh hạ tầng KCN, xây dựng, xử lý nước thải, thu gom và vận chuyển rác thải sinh hoạt, chăm sóc cây xanh, cây cảnh</v>
          </cell>
          <cell r="K73" t="str">
            <v xml:space="preserve">Thái Nguyên </v>
          </cell>
          <cell r="L73" t="str">
            <v>UBND tỉnh Thái Nguyên</v>
          </cell>
          <cell r="M73">
            <v>4601143257</v>
          </cell>
          <cell r="N73">
            <v>4601143257</v>
          </cell>
          <cell r="O73" t="str">
            <v>31.12.2015</v>
          </cell>
          <cell r="P73" t="str">
            <v>15/02/2017</v>
          </cell>
          <cell r="Q73" t="str">
            <v>Kinh doanh hạ tầng KCN, xây dựng, xử lý nước thải, thu gom và vận chuyển rác thải sinh hoạt, chăm sóc cây xanh, cây cảnh</v>
          </cell>
        </row>
        <row r="74">
          <cell r="D74" t="str">
            <v>DTV00011</v>
          </cell>
          <cell r="E74" t="str">
            <v>Công ty TNHH MTV Đầu tư SCIC (SIC)</v>
          </cell>
          <cell r="F74" t="str">
            <v>A1</v>
          </cell>
          <cell r="G74" t="str">
            <v>ĐTM 2013</v>
          </cell>
          <cell r="H74" t="str">
            <v>ĐT2</v>
          </cell>
          <cell r="I74" t="str">
            <v>dothiphuonglan</v>
          </cell>
          <cell r="J74" t="str">
            <v>Tài chính, ngân hàng, bảo hiểm, BĐS</v>
          </cell>
          <cell r="K74" t="str">
            <v>Hà Nội</v>
          </cell>
          <cell r="L74"/>
          <cell r="M74"/>
          <cell r="N74">
            <v>106083197</v>
          </cell>
          <cell r="O74" t="str">
            <v>14.1.2016</v>
          </cell>
          <cell r="P74"/>
          <cell r="Q74" t="str">
            <v>Tài chính, ngân hàng, bảo hiểm, BĐS</v>
          </cell>
        </row>
        <row r="75">
          <cell r="D75" t="str">
            <v>DTV00006</v>
          </cell>
          <cell r="E75" t="str">
            <v>CTCP Nhiệt điện Hải Phòng</v>
          </cell>
          <cell r="F75" t="str">
            <v>B1</v>
          </cell>
          <cell r="G75" t="str">
            <v>ĐTM-mua co phieu 2009</v>
          </cell>
          <cell r="H75" t="str">
            <v>ĐT2</v>
          </cell>
          <cell r="I75" t="str">
            <v>nguyenngocanh</v>
          </cell>
          <cell r="J75" t="str">
            <v>551050 - Các nhà sản xuất điện độc lập và các nhà kinh doanh năng lượng</v>
          </cell>
          <cell r="K75" t="str">
            <v>Hải Phòng</v>
          </cell>
          <cell r="L75" t="str">
            <v>Hải Phòng</v>
          </cell>
          <cell r="M75"/>
          <cell r="N75" t="str">
            <v>0203000279</v>
          </cell>
          <cell r="O75">
            <v>37516</v>
          </cell>
          <cell r="P75">
            <v>40087</v>
          </cell>
          <cell r="Q75" t="str">
            <v>551050 - Các nhà sản xuất điện độc lập và các nhà kinh doanh năng lượng</v>
          </cell>
        </row>
        <row r="76">
          <cell r="D76" t="str">
            <v>DTV00008</v>
          </cell>
          <cell r="E76" t="str">
            <v>CTCP Nhiệt điện Quảng Ninh</v>
          </cell>
          <cell r="F76" t="str">
            <v>B1</v>
          </cell>
          <cell r="G76" t="str">
            <v>ĐTM-mua co phieu 2009</v>
          </cell>
          <cell r="H76" t="str">
            <v>ĐT2</v>
          </cell>
          <cell r="I76" t="str">
            <v>nguyenthingocdiep</v>
          </cell>
          <cell r="J76" t="str">
            <v>551050 - Các nhà sản xuất điện độc lập và các nhà kinh doanh năng lượng</v>
          </cell>
          <cell r="K76" t="str">
            <v>Quảng Nam</v>
          </cell>
          <cell r="L76" t="str">
            <v>Quảng Ninh</v>
          </cell>
          <cell r="M76"/>
          <cell r="N76" t="str">
            <v>2200300008</v>
          </cell>
          <cell r="O76">
            <v>40053</v>
          </cell>
          <cell r="P76">
            <v>40077</v>
          </cell>
          <cell r="Q76" t="str">
            <v>551050 - Các nhà sản xuất điện độc lập và các nhà kinh doanh năng lượng</v>
          </cell>
        </row>
        <row r="77">
          <cell r="D77" t="str">
            <v>DTK00004</v>
          </cell>
          <cell r="E77" t="str">
            <v>CTCP Nhiệt điện Phả Lại</v>
          </cell>
          <cell r="F77" t="str">
            <v>B2</v>
          </cell>
          <cell r="G77" t="str">
            <v>ĐTM-mua cổ phiêu 2008</v>
          </cell>
          <cell r="H77" t="str">
            <v>ĐT2</v>
          </cell>
          <cell r="I77" t="str">
            <v>ngotiendat</v>
          </cell>
          <cell r="J77" t="str">
            <v>Sản xuất, kinh doanh điện năng</v>
          </cell>
          <cell r="K77" t="str">
            <v>Quảng Ninh</v>
          </cell>
          <cell r="L77" t="str">
            <v>Quảng Ninh</v>
          </cell>
          <cell r="M77"/>
          <cell r="N77">
            <v>800971089</v>
          </cell>
          <cell r="O77" t="str">
            <v>16.2.2012</v>
          </cell>
          <cell r="P77"/>
          <cell r="Q77" t="str">
            <v>10 - Năng lượng</v>
          </cell>
        </row>
        <row r="78">
          <cell r="D78" t="str">
            <v>DTV00013</v>
          </cell>
          <cell r="E78" t="str">
            <v>CTCP  Tư vấn đầu tư và đầu tư Việt Nam</v>
          </cell>
          <cell r="F78" t="str">
            <v>B2</v>
          </cell>
          <cell r="G78" t="str">
            <v>ĐTM-2016</v>
          </cell>
          <cell r="H78" t="str">
            <v>ĐT2</v>
          </cell>
          <cell r="I78" t="str">
            <v>phamtiendung</v>
          </cell>
          <cell r="J78" t="str">
            <v>Kinh doanh BĐS, Dịch vụ, phân phối</v>
          </cell>
          <cell r="K78" t="str">
            <v>Hà Nội</v>
          </cell>
          <cell r="L78"/>
          <cell r="M78"/>
          <cell r="N78" t="str">
            <v>0106459393</v>
          </cell>
          <cell r="O78">
            <v>41747</v>
          </cell>
          <cell r="P78"/>
          <cell r="Q78" t="str">
            <v>Dịch vụ, phân phối</v>
          </cell>
        </row>
        <row r="79">
          <cell r="D79" t="str">
            <v>BGT67</v>
          </cell>
          <cell r="E79" t="str">
            <v>CTCP Quản lý và xây dựng đường bộ Quảng Nam - Đà Nẵng</v>
          </cell>
          <cell r="F79" t="str">
            <v>B2</v>
          </cell>
          <cell r="G79" t="str">
            <v>Tiếp nhận năm 2018</v>
          </cell>
          <cell r="H79" t="str">
            <v>CNMT</v>
          </cell>
          <cell r="I79" t="str">
            <v>vovandat</v>
          </cell>
          <cell r="J79" t="str">
            <v>Xây dựng công trình đường sắt và đường bộ </v>
          </cell>
          <cell r="K79" t="str">
            <v>Đà Nẵng</v>
          </cell>
          <cell r="L79" t="str">
            <v>Bộ Giao thông</v>
          </cell>
          <cell r="M79">
            <v>400102020</v>
          </cell>
          <cell r="N79">
            <v>400102020</v>
          </cell>
          <cell r="O79">
            <v>42923</v>
          </cell>
          <cell r="P79" t="str">
            <v>12.09.2918</v>
          </cell>
          <cell r="Q79" t="str">
            <v>Quản lý, khai thac, duy tu bảo dưỡng CSHT; Xây dựng công trinh công ích, công trình BO</v>
          </cell>
        </row>
        <row r="80">
          <cell r="D80" t="str">
            <v>QNI41</v>
          </cell>
          <cell r="E80" t="str">
            <v>CTCP Cầu đường bộ I Quảng Ninh</v>
          </cell>
          <cell r="F80" t="str">
            <v>A2</v>
          </cell>
          <cell r="G80" t="str">
            <v>Tiếp nhận năm 2017</v>
          </cell>
          <cell r="H80" t="str">
            <v>ĐT2</v>
          </cell>
          <cell r="I80" t="str">
            <v>nguyenthingocdiep</v>
          </cell>
          <cell r="J80" t="str">
            <v>F4210 Xây dựng công trình đường sắt và đường bộ</v>
          </cell>
          <cell r="K80" t="str">
            <v>Quảng Ninh</v>
          </cell>
          <cell r="L80" t="str">
            <v>Quảng Ninh</v>
          </cell>
          <cell r="M80"/>
          <cell r="N80"/>
          <cell r="O80"/>
          <cell r="P80" t="str">
            <v>25.12.2017</v>
          </cell>
          <cell r="Q80" t="str">
            <v>quản lý đường bộ</v>
          </cell>
        </row>
        <row r="81">
          <cell r="D81" t="str">
            <v>QNI42</v>
          </cell>
          <cell r="E81" t="str">
            <v>CTCP Quản lý cầu đường bộ II Quảng Ninh</v>
          </cell>
          <cell r="F81" t="str">
            <v>A2</v>
          </cell>
          <cell r="G81" t="str">
            <v>Tiếp nhận năm 2017</v>
          </cell>
          <cell r="H81" t="str">
            <v>ĐT2</v>
          </cell>
          <cell r="I81" t="str">
            <v>nguyenngocanh</v>
          </cell>
          <cell r="J81" t="str">
            <v>F4210 Xây dựng công trình đường sắt và đường bộ</v>
          </cell>
          <cell r="K81" t="str">
            <v>Quảng Ninh</v>
          </cell>
          <cell r="L81" t="str">
            <v>Quảng Ninh</v>
          </cell>
          <cell r="M81">
            <v>5700479757</v>
          </cell>
          <cell r="N81">
            <v>5700479757</v>
          </cell>
          <cell r="O81" t="str">
            <v>13.10.2015</v>
          </cell>
          <cell r="P81" t="str">
            <v>25.12.2017</v>
          </cell>
          <cell r="Q81" t="str">
            <v>F4210 Xây dựng công trình đường sắt và đường bộ</v>
          </cell>
        </row>
        <row r="82">
          <cell r="D82" t="str">
            <v>BKA03</v>
          </cell>
          <cell r="E82" t="str">
            <v>CTCP Tư vấn xây dựng Bắc Kạn</v>
          </cell>
          <cell r="F82" t="str">
            <v>B2</v>
          </cell>
          <cell r="G82" t="str">
            <v>Tiếp nhận năm 2007</v>
          </cell>
          <cell r="H82" t="str">
            <v>ĐT2</v>
          </cell>
          <cell r="I82" t="str">
            <v>nguyenngocanh</v>
          </cell>
          <cell r="J82" t="str">
            <v>202020 - Dịch vụ chuyên biệt</v>
          </cell>
          <cell r="K82" t="str">
            <v>Bắc Kạn</v>
          </cell>
          <cell r="L82" t="str">
            <v>Bắc Kạn</v>
          </cell>
          <cell r="M82" t="str">
            <v>4700144332</v>
          </cell>
          <cell r="N82">
            <v>2203000013</v>
          </cell>
          <cell r="O82" t="str">
            <v>10.6.2005</v>
          </cell>
          <cell r="P82">
            <v>38804</v>
          </cell>
          <cell r="Q82" t="str">
            <v>M7110 Hoạt động kiến trúc và tư vấn kỹ thuật có liên quan</v>
          </cell>
        </row>
        <row r="83">
          <cell r="D83" t="str">
            <v>BKA04</v>
          </cell>
          <cell r="E83" t="str">
            <v>CTCP Vận tải, dịch vụ và xây dựng Bác Kạn</v>
          </cell>
          <cell r="F83" t="str">
            <v>B2</v>
          </cell>
          <cell r="G83" t="str">
            <v>Tiếp nhận năm 2007</v>
          </cell>
          <cell r="H83" t="str">
            <v>ĐT2</v>
          </cell>
          <cell r="I83" t="str">
            <v>nguyenngocanh</v>
          </cell>
          <cell r="J83" t="str">
            <v>Dịch vụ, phân phối</v>
          </cell>
          <cell r="K83" t="str">
            <v>Bắc Kạn</v>
          </cell>
          <cell r="L83" t="str">
            <v>Bắc Kạn</v>
          </cell>
          <cell r="M83">
            <v>4700144540</v>
          </cell>
          <cell r="N83">
            <v>4700144540</v>
          </cell>
          <cell r="O83" t="str">
            <v>16.1.2013</v>
          </cell>
          <cell r="P83">
            <v>38804</v>
          </cell>
          <cell r="Q83" t="str">
            <v>H493 Vận tải đường bộ khác</v>
          </cell>
        </row>
        <row r="84">
          <cell r="D84" t="str">
            <v>DTV00001</v>
          </cell>
          <cell r="E84" t="str">
            <v>Trường Đai học Công Nghiệp Vinh</v>
          </cell>
          <cell r="F84" t="str">
            <v>B2</v>
          </cell>
          <cell r="G84" t="str">
            <v>ĐTM  2008</v>
          </cell>
          <cell r="H84" t="str">
            <v>ĐT2</v>
          </cell>
          <cell r="I84" t="str">
            <v>thaithuytrang</v>
          </cell>
          <cell r="J84" t="str">
            <v>Đào tạo, giáo dục</v>
          </cell>
          <cell r="K84" t="str">
            <v>Nghệ An</v>
          </cell>
          <cell r="L84" t="str">
            <v>N/A</v>
          </cell>
          <cell r="M84"/>
          <cell r="N84" t="str">
            <v>2703001847</v>
          </cell>
          <cell r="O84">
            <v>39542</v>
          </cell>
          <cell r="P84">
            <v>39632</v>
          </cell>
          <cell r="Q84" t="str">
            <v>253020 - Dịch vu tiêu dùng đa dạng khác</v>
          </cell>
        </row>
        <row r="85">
          <cell r="D85" t="str">
            <v>NAN30</v>
          </cell>
          <cell r="E85" t="str">
            <v>CTCP Đầu tư và Phát triển miền Trung</v>
          </cell>
          <cell r="F85" t="str">
            <v>B2</v>
          </cell>
          <cell r="G85" t="str">
            <v>Tiếp nhận năm 2008</v>
          </cell>
          <cell r="H85" t="str">
            <v>ĐT2</v>
          </cell>
          <cell r="I85" t="str">
            <v>thaithuytrang</v>
          </cell>
          <cell r="J85" t="str">
            <v>Đầu tư bất động sản, dịch vụ bến xe, đào tạo bằng lái xe</v>
          </cell>
          <cell r="K85" t="str">
            <v>Nghệ An</v>
          </cell>
          <cell r="L85" t="str">
            <v>Nghệ An</v>
          </cell>
          <cell r="M85"/>
          <cell r="N85" t="str">
            <v>055963</v>
          </cell>
          <cell r="O85">
            <v>39517</v>
          </cell>
          <cell r="P85">
            <v>39114</v>
          </cell>
          <cell r="Q85" t="str">
            <v>404030 - Quản lý và phát triển BĐS</v>
          </cell>
        </row>
        <row r="86">
          <cell r="D86" t="str">
            <v>BGT54</v>
          </cell>
          <cell r="E86" t="str">
            <v>CTCP Quản lý đường thủy nội địa số 4</v>
          </cell>
          <cell r="F86" t="str">
            <v>A2</v>
          </cell>
          <cell r="G86" t="str">
            <v>Tiếp nhận 11/2016</v>
          </cell>
          <cell r="H86" t="str">
            <v>ĐT2</v>
          </cell>
          <cell r="I86" t="str">
            <v>lecaokhanh</v>
          </cell>
          <cell r="J86" t="str">
            <v>Xây dựng, sản phẩm xây dựng</v>
          </cell>
          <cell r="K86" t="str">
            <v>Bắc Ninh</v>
          </cell>
          <cell r="L86" t="str">
            <v>Bộ GTVT</v>
          </cell>
          <cell r="M86"/>
          <cell r="N86">
            <v>2300882483</v>
          </cell>
          <cell r="O86" t="str">
            <v>27.4.2015</v>
          </cell>
          <cell r="P86"/>
          <cell r="Q86" t="str">
            <v>H5222 Hoạt động dịch vụ hỗ trợ trực tiếp cho vận tải đường thủy </v>
          </cell>
        </row>
        <row r="87">
          <cell r="D87" t="str">
            <v>BGT55</v>
          </cell>
          <cell r="E87" t="str">
            <v>CTCP Quản lý đường thủy nội địa số 7</v>
          </cell>
          <cell r="F87" t="str">
            <v>A2</v>
          </cell>
          <cell r="G87" t="str">
            <v>Tiếp nhận 11/2016</v>
          </cell>
          <cell r="H87" t="str">
            <v>ĐT2</v>
          </cell>
          <cell r="I87" t="str">
            <v>ngotiendat</v>
          </cell>
          <cell r="J87" t="str">
            <v>Xây dựng, sản phẩm xây dựng</v>
          </cell>
          <cell r="K87" t="str">
            <v>Hải Dương</v>
          </cell>
          <cell r="L87" t="str">
            <v>Bộ GTVT</v>
          </cell>
          <cell r="M87"/>
          <cell r="N87">
            <v>800012780</v>
          </cell>
          <cell r="O87" t="str">
            <v>9.5.2016</v>
          </cell>
          <cell r="P87"/>
          <cell r="Q87" t="str">
            <v>H5222 Hoạt động dịch vụ hỗ trợ trực tiếp cho vận tải đường thủy </v>
          </cell>
        </row>
        <row r="88">
          <cell r="D88" t="str">
            <v>BGT56</v>
          </cell>
          <cell r="E88" t="str">
            <v>CTCP Quản lý đường thủy nội địa số 9</v>
          </cell>
          <cell r="F88" t="str">
            <v>A2</v>
          </cell>
          <cell r="G88" t="str">
            <v>Tiếp nhận 11/2016</v>
          </cell>
          <cell r="H88" t="str">
            <v>ĐT2</v>
          </cell>
          <cell r="I88" t="str">
            <v>ngotiendat</v>
          </cell>
          <cell r="J88" t="str">
            <v>H5222 Hoạt động dịch vụ hỗ trợ trực tiếp cho vận tải đường thủy </v>
          </cell>
          <cell r="K88" t="str">
            <v>Hòa Bình</v>
          </cell>
          <cell r="L88" t="str">
            <v>Bộ GTVT</v>
          </cell>
          <cell r="M88">
            <v>5400461251</v>
          </cell>
          <cell r="N88">
            <v>5400461251</v>
          </cell>
          <cell r="O88" t="str">
            <v>1.4.2015</v>
          </cell>
          <cell r="P88" t="str">
            <v>7.11.2016</v>
          </cell>
          <cell r="Q88" t="str">
            <v>H5222 Hoạt động dịch vụ hỗ trợ trực tiếp cho vận tải đường thủy </v>
          </cell>
        </row>
        <row r="89">
          <cell r="D89" t="str">
            <v>BGT62</v>
          </cell>
          <cell r="E89" t="str">
            <v>Tổng công ty XDCT Giao thông 8 (Cienco 8)</v>
          </cell>
          <cell r="F89" t="str">
            <v>B1</v>
          </cell>
          <cell r="G89" t="str">
            <v>Tiếp nhận 8/2017</v>
          </cell>
          <cell r="H89" t="str">
            <v>ĐT2</v>
          </cell>
          <cell r="I89" t="str">
            <v>dangngoctuanhiep</v>
          </cell>
          <cell r="J89" t="str">
            <v>Xây dựng, sản phẩm xây dựng</v>
          </cell>
          <cell r="K89" t="str">
            <v>Hà Nội</v>
          </cell>
          <cell r="L89" t="str">
            <v>Bộ GTVT</v>
          </cell>
          <cell r="M89"/>
          <cell r="N89">
            <v>100108247</v>
          </cell>
          <cell r="O89" t="str">
            <v>14.7.2016</v>
          </cell>
          <cell r="P89"/>
          <cell r="Q89"/>
        </row>
        <row r="90">
          <cell r="D90" t="str">
            <v>BGT65</v>
          </cell>
          <cell r="E90" t="str">
            <v>CTCP Quản lý bảo trì đường thủy nội địa số 10</v>
          </cell>
          <cell r="F90" t="str">
            <v>A2</v>
          </cell>
          <cell r="G90" t="str">
            <v>Tiếp nhận t6/2018</v>
          </cell>
          <cell r="H90" t="str">
            <v>ĐT2</v>
          </cell>
          <cell r="I90" t="str">
            <v>tongquangvinh</v>
          </cell>
          <cell r="J90" t="str">
            <v>Quản lý, bảo trì hệ thống báo hiệu đường thủy nội địa, điều tiết khống chế, thanh thải chướng ngại vật, chống va trôi các cầu đảm bảo an toàn giao thông đường thủy, hoa tiêu đường thủy nội địa…</v>
          </cell>
          <cell r="K90" t="str">
            <v>Tp. HCM</v>
          </cell>
          <cell r="L90" t="str">
            <v>Bộ GTVT</v>
          </cell>
          <cell r="M90">
            <v>313159937</v>
          </cell>
          <cell r="N90">
            <v>313159937</v>
          </cell>
          <cell r="O90" t="str">
            <v>13/3/2015</v>
          </cell>
          <cell r="P90" t="str">
            <v>30/6/2018</v>
          </cell>
          <cell r="Q90" t="str">
            <v>Quản lý, bảo trì hệ thống báo hiệu đường thủy nội địa, điều tiết khống chế, thanh thải chướng ngại vật, chống va trôi các cầu đảm bảo an toàn giao thông đường thủy, hoa tiêu đường thủy nội địa…</v>
          </cell>
        </row>
        <row r="91">
          <cell r="D91" t="str">
            <v>BGT52</v>
          </cell>
          <cell r="E91" t="str">
            <v>Công ty TNHH 1TV Đầu tư và phát triển HPI</v>
          </cell>
          <cell r="F91" t="str">
            <v>A2</v>
          </cell>
          <cell r="G91" t="str">
            <v>Tiếp nhận 2014</v>
          </cell>
          <cell r="H91" t="str">
            <v>ĐT2</v>
          </cell>
          <cell r="I91" t="str">
            <v>lecaokhanh</v>
          </cell>
          <cell r="J91" t="str">
            <v>Dịch vụ, phân phối</v>
          </cell>
          <cell r="K91" t="str">
            <v>Hải Phòng</v>
          </cell>
          <cell r="L91" t="str">
            <v>Tổng công ty công nghiệp và tàu thủy</v>
          </cell>
          <cell r="M91" t="str">
            <v>0200105264</v>
          </cell>
          <cell r="N91" t="str">
            <v>0200105264</v>
          </cell>
          <cell r="O91">
            <v>34075</v>
          </cell>
          <cell r="P91" t="str">
            <v>Th 10.2014</v>
          </cell>
          <cell r="Q91" t="str">
            <v>Kinh doanh thương mại</v>
          </cell>
        </row>
        <row r="92">
          <cell r="D92" t="str">
            <v>BGT63</v>
          </cell>
          <cell r="E92" t="str">
            <v>CTCP Xuất nhập khẩu và Hợp tác đầu tư giao thông vận tải</v>
          </cell>
          <cell r="F92" t="str">
            <v>A1</v>
          </cell>
          <cell r="G92" t="str">
            <v>Tiếp nhận tháng 4/ 2017</v>
          </cell>
          <cell r="H92" t="str">
            <v>ĐT2</v>
          </cell>
          <cell r="I92" t="str">
            <v>nguyentrunghieu</v>
          </cell>
          <cell r="J92" t="str">
            <v>Xuất nhập khẩu, Vận tải</v>
          </cell>
          <cell r="K92" t="str">
            <v>TP HCM</v>
          </cell>
          <cell r="L92" t="str">
            <v>Bộ Giao thông vận tải</v>
          </cell>
          <cell r="M92">
            <v>300450289</v>
          </cell>
          <cell r="N92">
            <v>300450289</v>
          </cell>
          <cell r="O92">
            <v>42038</v>
          </cell>
          <cell r="P92" t="str">
            <v>26/4/207</v>
          </cell>
          <cell r="Q92" t="str">
            <v>Kinh doanh xuất nhập khẩu hàng hóa; Cung ứng, quản lý nguồn lao động làm việc ở nước ngoài; Sản xuất lắp ráp bán buôn xe có động cơ; Kinh doanh vận tải hàng hóa, dịch vụ giao nhận hàng hóa</v>
          </cell>
        </row>
        <row r="93">
          <cell r="D93" t="str">
            <v>BGT53</v>
          </cell>
          <cell r="E93" t="str">
            <v xml:space="preserve">Tổng công ty Thăng Long </v>
          </cell>
          <cell r="F93" t="str">
            <v>B1</v>
          </cell>
          <cell r="G93" t="str">
            <v>Tiếp nhận năm 2016</v>
          </cell>
          <cell r="H93" t="str">
            <v>ĐT2</v>
          </cell>
          <cell r="I93" t="str">
            <v>dangngoctuanhiep</v>
          </cell>
          <cell r="J93" t="str">
            <v>Xây dựng, sản phẩm xây dựng</v>
          </cell>
          <cell r="K93" t="str">
            <v>TP HCM</v>
          </cell>
          <cell r="L93" t="str">
            <v>BGTVT</v>
          </cell>
          <cell r="M93">
            <v>100105020</v>
          </cell>
          <cell r="N93" t="str">
            <v>6.7.2015</v>
          </cell>
          <cell r="O93"/>
          <cell r="P93">
            <v>42457</v>
          </cell>
          <cell r="Q93" t="str">
            <v>-     Xây dựng công trình đường sắt và đường bộ; Sản xuất bê tông và các sản phẩm từ xi măng và thạch cao; Xây dựng công trình kỹ thuật dân dụng khác; Sửa chữa máy móc, thiết bị; Sản xuất các cấu kiện kim loại; Xây dựng nhà các loại; Hoạt động dịch vụ hỗ trợ kinh doanh khác còn lại chưa được phân vào đâu; Kinh doanh bất động sản, quyền sử dụng đất thuộc chủ sở hữu, chủ sử dụng hoặc đi thuê; Vận tải hàng hóa bằng đường bộ; Hoạt động xây dựng chuyên dụng khác...</v>
          </cell>
        </row>
        <row r="94">
          <cell r="D94" t="str">
            <v>QNI37</v>
          </cell>
          <cell r="E94" t="str">
            <v>CTCP Giải trí quốc tế Lợi Lai</v>
          </cell>
          <cell r="F94" t="str">
            <v>B2</v>
          </cell>
          <cell r="G94" t="str">
            <v>Tiếp nhận tháng 12/2018</v>
          </cell>
          <cell r="H94" t="str">
            <v>ĐT2</v>
          </cell>
          <cell r="I94" t="str">
            <v>hoangkhanhduy</v>
          </cell>
          <cell r="J94" t="str">
            <v>Kinh doanh khách sạn, các trò chơi có thưởng</v>
          </cell>
          <cell r="K94" t="str">
            <v xml:space="preserve">Quảng Ninh </v>
          </cell>
          <cell r="L94"/>
          <cell r="M94"/>
          <cell r="N94"/>
          <cell r="O94">
            <v>39511</v>
          </cell>
          <cell r="P94" t="str">
            <v>28/12/2018</v>
          </cell>
          <cell r="Q94" t="str">
            <v>Kinh doanh khách sạn, nhà hàng, hoạt động vui chơi có thưởng, vận tải hành khách</v>
          </cell>
        </row>
        <row r="95">
          <cell r="D95" t="str">
            <v>BXD05</v>
          </cell>
          <cell r="E95" t="str">
            <v>Tổng công ty Licogi</v>
          </cell>
          <cell r="F95" t="str">
            <v>B1</v>
          </cell>
          <cell r="G95" t="str">
            <v>Tiếp nhận năm 2018</v>
          </cell>
          <cell r="H95" t="str">
            <v>ĐT2</v>
          </cell>
          <cell r="I95" t="str">
            <v>dothiphuonglan</v>
          </cell>
          <cell r="J95" t="str">
            <v>Xây lắp, Tư vấn</v>
          </cell>
          <cell r="K95" t="str">
            <v>Hà Nội</v>
          </cell>
          <cell r="L95"/>
          <cell r="M95"/>
          <cell r="N95"/>
          <cell r="O95" t="str">
            <v>11.01.2018</v>
          </cell>
          <cell r="P95" t="str">
            <v>26.12.2018</v>
          </cell>
          <cell r="Q95" t="str">
            <v>Thi công và xử lý nền móng các loại công trình, khoan nổ mìn, các công trình ngầm; Thi công xây lắp các công trình dân dụng, công nghiệp</v>
          </cell>
        </row>
        <row r="96">
          <cell r="D96" t="str">
            <v>BGT68</v>
          </cell>
          <cell r="E96" t="str">
            <v>CTCP Quản lý và xây dựng đường bộ Quảng Ngãi</v>
          </cell>
          <cell r="F96" t="str">
            <v>B2</v>
          </cell>
          <cell r="G96" t="str">
            <v>Tiếp nhận năm 2019</v>
          </cell>
          <cell r="H96" t="str">
            <v>CNMT</v>
          </cell>
          <cell r="I96" t="str">
            <v>vuxuananhkiet</v>
          </cell>
          <cell r="J96" t="str">
            <v>Xây dựng công trình đường sắt và đường bộ </v>
          </cell>
          <cell r="K96" t="str">
            <v>Quảng Ngãi</v>
          </cell>
          <cell r="L96" t="str">
            <v>Bộ Giao thông</v>
          </cell>
          <cell r="M96">
            <v>4300223967</v>
          </cell>
          <cell r="N96">
            <v>4300223967</v>
          </cell>
          <cell r="O96">
            <v>40273</v>
          </cell>
          <cell r="P96" t="str">
            <v>28/6/2019</v>
          </cell>
          <cell r="Q96" t="str">
            <v>Quan lý, khai thác, duy tu bảo dưỡng CSHT; Xây dựng công trinh công ích, công trình BO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42"/>
  <sheetViews>
    <sheetView topLeftCell="B45" workbookViewId="0">
      <selection activeCell="R27" sqref="R27"/>
    </sheetView>
  </sheetViews>
  <sheetFormatPr defaultColWidth="12.625" defaultRowHeight="15" customHeight="1" x14ac:dyDescent="0.2"/>
  <cols>
    <col min="1" max="1" width="6.625" customWidth="1"/>
    <col min="2" max="2" width="21.25" customWidth="1"/>
    <col min="3" max="6" width="6.125" customWidth="1"/>
    <col min="7" max="7" width="4.875" customWidth="1"/>
    <col min="8" max="8" width="6.125" customWidth="1"/>
    <col min="9" max="9" width="4.875" customWidth="1"/>
    <col min="10" max="10" width="4.75" customWidth="1"/>
    <col min="11" max="12" width="6.125" customWidth="1"/>
    <col min="13" max="13" width="7" customWidth="1"/>
    <col min="14" max="14" width="6.125" customWidth="1"/>
    <col min="15" max="15" width="7.125" customWidth="1"/>
    <col min="16" max="16" width="8.5" customWidth="1"/>
    <col min="17" max="18" width="9.125" customWidth="1"/>
    <col min="19" max="19" width="7.375" customWidth="1"/>
    <col min="20" max="20" width="7.875" customWidth="1"/>
    <col min="21" max="21" width="10.5" customWidth="1"/>
    <col min="22" max="22" width="30.5" customWidth="1"/>
    <col min="23" max="26" width="7.625" customWidth="1"/>
  </cols>
  <sheetData>
    <row r="1" spans="1:26" ht="27.75" customHeight="1" x14ac:dyDescent="0.25">
      <c r="A1" s="67" t="s">
        <v>0</v>
      </c>
      <c r="B1" s="68"/>
      <c r="C1" s="68"/>
      <c r="D1" s="68"/>
      <c r="E1" s="68"/>
      <c r="F1" s="68"/>
      <c r="G1" s="68"/>
      <c r="H1" s="68"/>
      <c r="I1" s="68"/>
      <c r="J1" s="68"/>
      <c r="K1" s="68"/>
      <c r="L1" s="68"/>
      <c r="M1" s="68"/>
      <c r="N1" s="68"/>
      <c r="O1" s="68"/>
      <c r="P1" s="68"/>
      <c r="Q1" s="68"/>
      <c r="R1" s="68"/>
      <c r="S1" s="68"/>
      <c r="T1" s="1"/>
      <c r="U1" s="1"/>
      <c r="V1" s="1"/>
      <c r="W1" s="1"/>
      <c r="X1" s="1"/>
      <c r="Y1" s="1"/>
      <c r="Z1" s="1"/>
    </row>
    <row r="2" spans="1:26" ht="14.25" customHeight="1" x14ac:dyDescent="0.25">
      <c r="A2" s="2" t="s">
        <v>1</v>
      </c>
      <c r="B2" s="3" t="s">
        <v>2</v>
      </c>
      <c r="C2" s="4">
        <v>2006</v>
      </c>
      <c r="D2" s="4">
        <v>2007</v>
      </c>
      <c r="E2" s="4">
        <v>2008</v>
      </c>
      <c r="F2" s="4">
        <v>2009</v>
      </c>
      <c r="G2" s="4">
        <v>2010</v>
      </c>
      <c r="H2" s="4">
        <v>2011</v>
      </c>
      <c r="I2" s="4">
        <v>2012</v>
      </c>
      <c r="J2" s="5">
        <v>2013</v>
      </c>
      <c r="K2" s="4">
        <v>2014</v>
      </c>
      <c r="L2" s="4">
        <v>2015</v>
      </c>
      <c r="M2" s="4">
        <v>2016</v>
      </c>
      <c r="N2" s="4">
        <v>2017</v>
      </c>
      <c r="O2" s="4">
        <v>2018</v>
      </c>
      <c r="P2" s="4">
        <v>2019</v>
      </c>
      <c r="Q2" s="4">
        <v>2020</v>
      </c>
      <c r="R2" s="4">
        <v>2021</v>
      </c>
      <c r="S2" s="4" t="s">
        <v>3</v>
      </c>
      <c r="T2" s="1"/>
      <c r="U2" s="1"/>
      <c r="V2" s="1"/>
      <c r="W2" s="1"/>
      <c r="X2" s="1"/>
      <c r="Y2" s="1"/>
      <c r="Z2" s="1"/>
    </row>
    <row r="3" spans="1:26" ht="14.25" customHeight="1" x14ac:dyDescent="0.25">
      <c r="A3" s="6">
        <v>1</v>
      </c>
      <c r="B3" s="7" t="s">
        <v>4</v>
      </c>
      <c r="C3" s="8">
        <f t="shared" ref="C3:D3" si="0">C16</f>
        <v>222</v>
      </c>
      <c r="D3" s="8">
        <f t="shared" si="0"/>
        <v>622</v>
      </c>
      <c r="E3" s="8">
        <v>45</v>
      </c>
      <c r="F3" s="8">
        <f t="shared" ref="F3:K3" si="1">F16</f>
        <v>17</v>
      </c>
      <c r="G3" s="8">
        <f t="shared" si="1"/>
        <v>17</v>
      </c>
      <c r="H3" s="8">
        <f t="shared" si="1"/>
        <v>12</v>
      </c>
      <c r="I3" s="8">
        <f t="shared" si="1"/>
        <v>13</v>
      </c>
      <c r="J3" s="8">
        <f t="shared" si="1"/>
        <v>16</v>
      </c>
      <c r="K3" s="8">
        <f t="shared" si="1"/>
        <v>14</v>
      </c>
      <c r="L3" s="8">
        <v>12</v>
      </c>
      <c r="M3" s="8">
        <v>23</v>
      </c>
      <c r="N3" s="8">
        <v>26</v>
      </c>
      <c r="O3" s="8">
        <v>16</v>
      </c>
      <c r="P3" s="8">
        <f t="shared" ref="P3:R3" si="2">P16</f>
        <v>13</v>
      </c>
      <c r="Q3" s="8">
        <f t="shared" si="2"/>
        <v>8</v>
      </c>
      <c r="R3" s="8">
        <f t="shared" si="2"/>
        <v>3</v>
      </c>
      <c r="S3" s="9">
        <f t="shared" ref="S3:S12" si="3">SUM(C3:R3)</f>
        <v>1079</v>
      </c>
      <c r="T3" s="1"/>
      <c r="U3" s="1"/>
      <c r="V3" s="1"/>
      <c r="W3" s="1"/>
      <c r="X3" s="1"/>
      <c r="Y3" s="1"/>
      <c r="Z3" s="1"/>
    </row>
    <row r="4" spans="1:26" ht="14.25" customHeight="1" x14ac:dyDescent="0.25">
      <c r="A4" s="6">
        <v>2</v>
      </c>
      <c r="B4" s="7" t="s">
        <v>5</v>
      </c>
      <c r="C4" s="8">
        <v>2</v>
      </c>
      <c r="D4" s="8">
        <v>30</v>
      </c>
      <c r="E4" s="8">
        <v>51</v>
      </c>
      <c r="F4" s="10">
        <v>218</v>
      </c>
      <c r="G4" s="10">
        <v>97</v>
      </c>
      <c r="H4" s="10">
        <v>92</v>
      </c>
      <c r="I4" s="10">
        <v>35</v>
      </c>
      <c r="J4" s="10">
        <v>61</v>
      </c>
      <c r="K4" s="9">
        <v>74</v>
      </c>
      <c r="L4" s="9">
        <v>118</v>
      </c>
      <c r="M4" s="9">
        <v>71</v>
      </c>
      <c r="N4" s="9">
        <v>36</v>
      </c>
      <c r="O4" s="9">
        <v>7</v>
      </c>
      <c r="P4" s="9">
        <f>P20</f>
        <v>11</v>
      </c>
      <c r="Q4" s="9">
        <v>10</v>
      </c>
      <c r="R4" s="9">
        <f>R20</f>
        <v>4</v>
      </c>
      <c r="S4" s="9">
        <f t="shared" si="3"/>
        <v>917</v>
      </c>
      <c r="T4" s="1" t="s">
        <v>6</v>
      </c>
      <c r="U4" s="1"/>
      <c r="V4" s="1"/>
      <c r="W4" s="1"/>
      <c r="X4" s="1"/>
      <c r="Y4" s="1"/>
      <c r="Z4" s="1"/>
    </row>
    <row r="5" spans="1:26" ht="14.25" customHeight="1" x14ac:dyDescent="0.25">
      <c r="A5" s="6">
        <v>3</v>
      </c>
      <c r="B5" s="7" t="s">
        <v>7</v>
      </c>
      <c r="C5" s="8">
        <f t="shared" ref="C5:R5" si="4">C48</f>
        <v>0</v>
      </c>
      <c r="D5" s="8">
        <f t="shared" si="4"/>
        <v>0</v>
      </c>
      <c r="E5" s="8">
        <f t="shared" si="4"/>
        <v>3</v>
      </c>
      <c r="F5" s="8">
        <f t="shared" si="4"/>
        <v>0</v>
      </c>
      <c r="G5" s="8">
        <f t="shared" si="4"/>
        <v>13</v>
      </c>
      <c r="H5" s="8">
        <f t="shared" si="4"/>
        <v>8</v>
      </c>
      <c r="I5" s="8">
        <f t="shared" si="4"/>
        <v>4</v>
      </c>
      <c r="J5" s="8">
        <f t="shared" si="4"/>
        <v>2</v>
      </c>
      <c r="K5" s="8">
        <f t="shared" si="4"/>
        <v>0</v>
      </c>
      <c r="L5" s="8">
        <f t="shared" si="4"/>
        <v>1</v>
      </c>
      <c r="M5" s="8">
        <f t="shared" si="4"/>
        <v>1</v>
      </c>
      <c r="N5" s="8">
        <f t="shared" si="4"/>
        <v>0</v>
      </c>
      <c r="O5" s="8">
        <f t="shared" si="4"/>
        <v>0</v>
      </c>
      <c r="P5" s="8">
        <f t="shared" si="4"/>
        <v>0</v>
      </c>
      <c r="Q5" s="8">
        <f t="shared" si="4"/>
        <v>0</v>
      </c>
      <c r="R5" s="8">
        <f t="shared" si="4"/>
        <v>1</v>
      </c>
      <c r="S5" s="9">
        <f t="shared" si="3"/>
        <v>33</v>
      </c>
      <c r="T5" s="1" t="s">
        <v>6</v>
      </c>
      <c r="U5" s="1"/>
      <c r="V5" s="1"/>
      <c r="W5" s="1"/>
      <c r="X5" s="1"/>
      <c r="Y5" s="1"/>
      <c r="Z5" s="1"/>
    </row>
    <row r="6" spans="1:26" ht="14.25" customHeight="1" x14ac:dyDescent="0.25">
      <c r="A6" s="6">
        <v>4</v>
      </c>
      <c r="B6" s="7" t="s">
        <v>8</v>
      </c>
      <c r="C6" s="8"/>
      <c r="D6" s="8"/>
      <c r="E6" s="8">
        <v>3</v>
      </c>
      <c r="F6" s="9">
        <v>4</v>
      </c>
      <c r="G6" s="9"/>
      <c r="H6" s="9">
        <v>0</v>
      </c>
      <c r="I6" s="9"/>
      <c r="J6" s="9">
        <v>1</v>
      </c>
      <c r="K6" s="9"/>
      <c r="L6" s="9"/>
      <c r="M6" s="9">
        <v>2</v>
      </c>
      <c r="N6" s="9">
        <v>1</v>
      </c>
      <c r="O6" s="9"/>
      <c r="P6" s="9"/>
      <c r="Q6" s="9"/>
      <c r="R6" s="9"/>
      <c r="S6" s="9">
        <f t="shared" si="3"/>
        <v>11</v>
      </c>
      <c r="T6" s="1"/>
      <c r="U6" s="1"/>
      <c r="V6" s="1"/>
      <c r="W6" s="1"/>
      <c r="X6" s="1"/>
      <c r="Y6" s="1"/>
      <c r="Z6" s="1"/>
    </row>
    <row r="7" spans="1:26" ht="14.25" customHeight="1" x14ac:dyDescent="0.25">
      <c r="A7" s="6">
        <v>5</v>
      </c>
      <c r="B7" s="7" t="s">
        <v>9</v>
      </c>
      <c r="C7" s="8"/>
      <c r="D7" s="8"/>
      <c r="E7" s="8">
        <v>3</v>
      </c>
      <c r="F7" s="9">
        <v>2</v>
      </c>
      <c r="G7" s="9">
        <v>1</v>
      </c>
      <c r="H7" s="9"/>
      <c r="I7" s="9">
        <v>1</v>
      </c>
      <c r="J7" s="9"/>
      <c r="K7" s="9"/>
      <c r="L7" s="9">
        <v>1</v>
      </c>
      <c r="M7" s="9"/>
      <c r="N7" s="9"/>
      <c r="O7" s="9"/>
      <c r="P7" s="9"/>
      <c r="Q7" s="9"/>
      <c r="R7" s="9"/>
      <c r="S7" s="9">
        <f t="shared" si="3"/>
        <v>8</v>
      </c>
      <c r="T7" s="1"/>
      <c r="U7" s="1"/>
      <c r="V7" s="1"/>
      <c r="W7" s="1"/>
      <c r="X7" s="1"/>
      <c r="Y7" s="1"/>
      <c r="Z7" s="1"/>
    </row>
    <row r="8" spans="1:26" ht="14.25" customHeight="1" x14ac:dyDescent="0.25">
      <c r="A8" s="6">
        <v>6</v>
      </c>
      <c r="B8" s="7" t="s">
        <v>10</v>
      </c>
      <c r="C8" s="8"/>
      <c r="D8" s="8"/>
      <c r="E8" s="8"/>
      <c r="F8" s="11"/>
      <c r="G8" s="9"/>
      <c r="H8" s="9"/>
      <c r="I8" s="9"/>
      <c r="J8" s="9"/>
      <c r="K8" s="9"/>
      <c r="L8" s="9">
        <v>2</v>
      </c>
      <c r="M8" s="9"/>
      <c r="N8" s="9"/>
      <c r="O8" s="9"/>
      <c r="P8" s="9"/>
      <c r="Q8" s="9"/>
      <c r="R8" s="9">
        <v>1</v>
      </c>
      <c r="S8" s="9">
        <f t="shared" si="3"/>
        <v>3</v>
      </c>
      <c r="T8" s="1"/>
      <c r="U8" s="1"/>
      <c r="V8" s="1"/>
      <c r="W8" s="1"/>
      <c r="X8" s="1"/>
      <c r="Y8" s="1"/>
      <c r="Z8" s="1"/>
    </row>
    <row r="9" spans="1:26" ht="14.25" customHeight="1" x14ac:dyDescent="0.25">
      <c r="A9" s="6">
        <v>7</v>
      </c>
      <c r="B9" s="7" t="s">
        <v>11</v>
      </c>
      <c r="C9" s="8"/>
      <c r="D9" s="8"/>
      <c r="E9" s="8"/>
      <c r="F9" s="9"/>
      <c r="G9" s="9"/>
      <c r="H9" s="9"/>
      <c r="I9" s="9">
        <v>1</v>
      </c>
      <c r="J9" s="9"/>
      <c r="K9" s="9"/>
      <c r="L9" s="9"/>
      <c r="M9" s="9"/>
      <c r="N9" s="9"/>
      <c r="O9" s="9"/>
      <c r="P9" s="9"/>
      <c r="Q9" s="9"/>
      <c r="R9" s="9"/>
      <c r="S9" s="9">
        <f t="shared" si="3"/>
        <v>1</v>
      </c>
      <c r="T9" s="1" t="s">
        <v>6</v>
      </c>
      <c r="U9" s="1"/>
      <c r="V9" s="1"/>
      <c r="W9" s="1"/>
      <c r="X9" s="1"/>
      <c r="Y9" s="1"/>
      <c r="Z9" s="1"/>
    </row>
    <row r="10" spans="1:26" ht="14.25" customHeight="1" x14ac:dyDescent="0.25">
      <c r="A10" s="6">
        <v>8</v>
      </c>
      <c r="B10" s="7" t="s">
        <v>12</v>
      </c>
      <c r="C10" s="8"/>
      <c r="D10" s="8"/>
      <c r="E10" s="8">
        <v>1</v>
      </c>
      <c r="F10" s="9"/>
      <c r="G10" s="9"/>
      <c r="H10" s="9">
        <v>2</v>
      </c>
      <c r="I10" s="9"/>
      <c r="J10" s="9"/>
      <c r="K10" s="9"/>
      <c r="L10" s="9"/>
      <c r="M10" s="9"/>
      <c r="N10" s="9"/>
      <c r="O10" s="9"/>
      <c r="P10" s="9"/>
      <c r="Q10" s="9"/>
      <c r="R10" s="9"/>
      <c r="S10" s="9">
        <f t="shared" si="3"/>
        <v>3</v>
      </c>
      <c r="T10" s="1" t="s">
        <v>6</v>
      </c>
      <c r="U10" s="1"/>
      <c r="V10" s="1"/>
      <c r="W10" s="1"/>
      <c r="X10" s="1"/>
      <c r="Y10" s="1"/>
      <c r="Z10" s="1"/>
    </row>
    <row r="11" spans="1:26" ht="14.25" customHeight="1" x14ac:dyDescent="0.25">
      <c r="A11" s="6">
        <v>9</v>
      </c>
      <c r="B11" s="7" t="s">
        <v>13</v>
      </c>
      <c r="C11" s="8"/>
      <c r="D11" s="8"/>
      <c r="E11" s="8"/>
      <c r="F11" s="9"/>
      <c r="G11" s="9"/>
      <c r="H11" s="9"/>
      <c r="I11" s="9"/>
      <c r="J11" s="9"/>
      <c r="K11" s="9"/>
      <c r="L11" s="9"/>
      <c r="M11" s="9">
        <v>1</v>
      </c>
      <c r="N11" s="9">
        <v>1</v>
      </c>
      <c r="O11" s="9"/>
      <c r="P11" s="9">
        <v>1</v>
      </c>
      <c r="Q11" s="9"/>
      <c r="R11" s="9"/>
      <c r="S11" s="9">
        <f t="shared" si="3"/>
        <v>3</v>
      </c>
      <c r="T11" s="1" t="s">
        <v>14</v>
      </c>
      <c r="U11" s="1"/>
      <c r="V11" s="1"/>
      <c r="W11" s="1"/>
      <c r="X11" s="1"/>
      <c r="Y11" s="1"/>
      <c r="Z11" s="1"/>
    </row>
    <row r="12" spans="1:26" ht="14.25" customHeight="1" x14ac:dyDescent="0.25">
      <c r="A12" s="6">
        <v>10</v>
      </c>
      <c r="B12" s="7" t="s">
        <v>15</v>
      </c>
      <c r="C12" s="8"/>
      <c r="D12" s="8"/>
      <c r="E12" s="8"/>
      <c r="F12" s="9">
        <v>1</v>
      </c>
      <c r="G12" s="9"/>
      <c r="H12" s="9"/>
      <c r="I12" s="9"/>
      <c r="J12" s="9"/>
      <c r="K12" s="9"/>
      <c r="L12" s="9"/>
      <c r="M12" s="9"/>
      <c r="N12" s="9"/>
      <c r="O12" s="9"/>
      <c r="P12" s="9"/>
      <c r="Q12" s="9"/>
      <c r="R12" s="9"/>
      <c r="S12" s="9">
        <f t="shared" si="3"/>
        <v>1</v>
      </c>
      <c r="T12" s="1"/>
      <c r="U12" s="1"/>
      <c r="V12" s="1"/>
      <c r="W12" s="1"/>
      <c r="X12" s="1"/>
      <c r="Y12" s="1"/>
      <c r="Z12" s="1"/>
    </row>
    <row r="13" spans="1:26" ht="14.25" customHeight="1" x14ac:dyDescent="0.25">
      <c r="A13" s="6">
        <v>11</v>
      </c>
      <c r="B13" s="12" t="s">
        <v>16</v>
      </c>
      <c r="C13" s="8"/>
      <c r="D13" s="8"/>
      <c r="E13" s="8"/>
      <c r="F13" s="10"/>
      <c r="G13" s="10"/>
      <c r="H13" s="10"/>
      <c r="I13" s="10"/>
      <c r="J13" s="10"/>
      <c r="K13" s="10"/>
      <c r="L13" s="10"/>
      <c r="M13" s="10"/>
      <c r="N13" s="10"/>
      <c r="O13" s="10"/>
      <c r="P13" s="10"/>
      <c r="Q13" s="10"/>
      <c r="R13" s="10"/>
      <c r="S13" s="13">
        <f>S3-S4-S5+S6+S7+S8-S9-S10-S11+S12</f>
        <v>145</v>
      </c>
      <c r="T13" s="1"/>
      <c r="U13" s="1"/>
      <c r="V13" s="1"/>
      <c r="W13" s="1"/>
      <c r="X13" s="1"/>
      <c r="Y13" s="1"/>
      <c r="Z13" s="1"/>
    </row>
    <row r="14" spans="1:26" ht="21" customHeight="1" x14ac:dyDescent="0.25">
      <c r="A14" s="14" t="s">
        <v>17</v>
      </c>
      <c r="B14" s="15"/>
      <c r="C14" s="10"/>
      <c r="D14" s="10"/>
      <c r="E14" s="10"/>
      <c r="F14" s="10"/>
      <c r="G14" s="10"/>
      <c r="H14" s="10"/>
      <c r="I14" s="10"/>
      <c r="J14" s="10"/>
      <c r="K14" s="10"/>
      <c r="L14" s="10"/>
      <c r="M14" s="10"/>
      <c r="N14" s="10"/>
      <c r="O14" s="10"/>
      <c r="P14" s="10"/>
      <c r="Q14" s="10"/>
      <c r="R14" s="10"/>
      <c r="S14" s="10"/>
      <c r="T14" s="1"/>
      <c r="U14" s="1"/>
      <c r="V14" s="11"/>
      <c r="W14" s="1"/>
      <c r="X14" s="1"/>
      <c r="Y14" s="1"/>
      <c r="Z14" s="1"/>
    </row>
    <row r="15" spans="1:26" ht="14.25" customHeight="1" x14ac:dyDescent="0.25">
      <c r="A15" s="14" t="s">
        <v>1</v>
      </c>
      <c r="B15" s="14" t="s">
        <v>2</v>
      </c>
      <c r="C15" s="14">
        <v>2006</v>
      </c>
      <c r="D15" s="14">
        <v>2007</v>
      </c>
      <c r="E15" s="14">
        <v>2008</v>
      </c>
      <c r="F15" s="14">
        <v>2009</v>
      </c>
      <c r="G15" s="14">
        <v>2010</v>
      </c>
      <c r="H15" s="14">
        <v>2011</v>
      </c>
      <c r="I15" s="14">
        <v>2012</v>
      </c>
      <c r="J15" s="14">
        <v>2013</v>
      </c>
      <c r="K15" s="14">
        <v>2014</v>
      </c>
      <c r="L15" s="14">
        <v>2015</v>
      </c>
      <c r="M15" s="14">
        <v>2016</v>
      </c>
      <c r="N15" s="14">
        <v>2017</v>
      </c>
      <c r="O15" s="14">
        <v>2018</v>
      </c>
      <c r="P15" s="14">
        <v>2019</v>
      </c>
      <c r="Q15" s="14">
        <v>2020</v>
      </c>
      <c r="R15" s="14">
        <v>2021</v>
      </c>
      <c r="S15" s="14" t="s">
        <v>3</v>
      </c>
      <c r="T15" s="16"/>
      <c r="U15" s="16"/>
      <c r="V15" s="16"/>
      <c r="W15" s="16"/>
      <c r="X15" s="16"/>
      <c r="Y15" s="16"/>
      <c r="Z15" s="16"/>
    </row>
    <row r="16" spans="1:26" ht="14.25" customHeight="1" x14ac:dyDescent="0.25">
      <c r="A16" s="15">
        <v>1</v>
      </c>
      <c r="B16" s="15" t="s">
        <v>18</v>
      </c>
      <c r="C16" s="10">
        <v>222</v>
      </c>
      <c r="D16" s="10">
        <v>622</v>
      </c>
      <c r="E16" s="10">
        <v>45</v>
      </c>
      <c r="F16" s="10">
        <v>17</v>
      </c>
      <c r="G16" s="10">
        <v>17</v>
      </c>
      <c r="H16" s="10">
        <v>12</v>
      </c>
      <c r="I16" s="10">
        <v>13</v>
      </c>
      <c r="J16" s="10">
        <v>16</v>
      </c>
      <c r="K16" s="10">
        <v>14</v>
      </c>
      <c r="L16" s="10">
        <v>12</v>
      </c>
      <c r="M16" s="10">
        <v>23</v>
      </c>
      <c r="N16" s="10">
        <v>26</v>
      </c>
      <c r="O16" s="10">
        <v>16</v>
      </c>
      <c r="P16" s="10">
        <v>13</v>
      </c>
      <c r="Q16" s="10">
        <v>8</v>
      </c>
      <c r="R16" s="10">
        <v>3</v>
      </c>
      <c r="S16" s="10">
        <f t="shared" ref="S16:S17" si="5">SUM(C16:R16)</f>
        <v>1079</v>
      </c>
      <c r="T16" s="1"/>
      <c r="U16" s="1"/>
      <c r="V16" s="11"/>
      <c r="W16" s="1"/>
      <c r="X16" s="1"/>
      <c r="Y16" s="1"/>
      <c r="Z16" s="1"/>
    </row>
    <row r="17" spans="1:26" ht="14.25" customHeight="1" x14ac:dyDescent="0.25">
      <c r="A17" s="15">
        <v>2</v>
      </c>
      <c r="B17" s="15" t="s">
        <v>19</v>
      </c>
      <c r="C17" s="10">
        <v>1155.5189042131001</v>
      </c>
      <c r="D17" s="10">
        <v>5543.2577904250002</v>
      </c>
      <c r="E17" s="10">
        <v>225.16914960599999</v>
      </c>
      <c r="F17" s="10">
        <v>91.608656116999995</v>
      </c>
      <c r="G17" s="10">
        <v>175.955023133</v>
      </c>
      <c r="H17" s="10">
        <v>63.469945965999997</v>
      </c>
      <c r="I17" s="10">
        <v>92.793660000000003</v>
      </c>
      <c r="J17" s="10">
        <v>363.73507350900002</v>
      </c>
      <c r="K17" s="10">
        <v>708.18241764899994</v>
      </c>
      <c r="L17" s="10">
        <v>438.01423999999997</v>
      </c>
      <c r="M17" s="10">
        <v>818.44777447000001</v>
      </c>
      <c r="N17" s="10">
        <v>996.26789617400004</v>
      </c>
      <c r="O17" s="10">
        <v>4136.2665071219999</v>
      </c>
      <c r="P17" s="17" t="e">
        <f>#REF!/10^9+#REF!/10^9+#REF!/10^9+1450000000/10^9+#REF!/10^9+#REF!/10^9+#REF!/10^9+#REF!/10^9+#REF!/10^9+#REF!/10^9+SUM(#REF!)/10^9+#REF!/10^9</f>
        <v>#REF!</v>
      </c>
      <c r="Q17" s="17" t="e">
        <f>8305.789075+'DM '!#REF!/10^9</f>
        <v>#REF!</v>
      </c>
      <c r="R17" s="17" t="e">
        <f>#REF!</f>
        <v>#REF!</v>
      </c>
      <c r="S17" s="10" t="e">
        <f t="shared" si="5"/>
        <v>#REF!</v>
      </c>
      <c r="T17" s="1"/>
      <c r="U17" s="1"/>
      <c r="V17" s="1"/>
      <c r="W17" s="1"/>
      <c r="X17" s="1"/>
      <c r="Y17" s="1"/>
      <c r="Z17" s="1"/>
    </row>
    <row r="18" spans="1:26" ht="21" customHeight="1" x14ac:dyDescent="0.25">
      <c r="A18" s="14" t="s">
        <v>20</v>
      </c>
      <c r="B18" s="15"/>
      <c r="C18" s="18"/>
      <c r="D18" s="18"/>
      <c r="E18" s="18"/>
      <c r="F18" s="18"/>
      <c r="G18" s="18"/>
      <c r="H18" s="18"/>
      <c r="I18" s="18"/>
      <c r="J18" s="18"/>
      <c r="K18" s="18"/>
      <c r="L18" s="18"/>
      <c r="M18" s="18"/>
      <c r="N18" s="18"/>
      <c r="O18" s="18"/>
      <c r="P18" s="18"/>
      <c r="Q18" s="18"/>
      <c r="R18" s="18"/>
      <c r="S18" s="15"/>
      <c r="T18" s="1"/>
      <c r="U18" s="1"/>
      <c r="V18" s="1"/>
      <c r="W18" s="1"/>
      <c r="X18" s="1"/>
      <c r="Y18" s="1"/>
      <c r="Z18" s="1"/>
    </row>
    <row r="19" spans="1:26" ht="69" customHeight="1" x14ac:dyDescent="0.25">
      <c r="A19" s="19" t="s">
        <v>21</v>
      </c>
      <c r="B19" s="19" t="s">
        <v>22</v>
      </c>
      <c r="C19" s="15"/>
      <c r="D19" s="15"/>
      <c r="E19" s="19" t="s">
        <v>23</v>
      </c>
      <c r="F19" s="19">
        <v>2009</v>
      </c>
      <c r="G19" s="19">
        <v>2010</v>
      </c>
      <c r="H19" s="19">
        <v>2011</v>
      </c>
      <c r="I19" s="19">
        <v>2012</v>
      </c>
      <c r="J19" s="19">
        <v>2013</v>
      </c>
      <c r="K19" s="19">
        <v>2014</v>
      </c>
      <c r="L19" s="20">
        <v>2015</v>
      </c>
      <c r="M19" s="20">
        <v>2016</v>
      </c>
      <c r="N19" s="20">
        <v>2017</v>
      </c>
      <c r="O19" s="4">
        <v>2018</v>
      </c>
      <c r="P19" s="4">
        <v>2019</v>
      </c>
      <c r="Q19" s="4">
        <v>2020</v>
      </c>
      <c r="R19" s="4">
        <v>2021</v>
      </c>
      <c r="S19" s="19" t="s">
        <v>24</v>
      </c>
      <c r="T19" s="1"/>
      <c r="U19" s="1"/>
      <c r="V19" s="1"/>
      <c r="W19" s="1"/>
      <c r="X19" s="1"/>
      <c r="Y19" s="1"/>
      <c r="Z19" s="1"/>
    </row>
    <row r="20" spans="1:26" ht="14.25" customHeight="1" x14ac:dyDescent="0.25">
      <c r="A20" s="21">
        <v>1</v>
      </c>
      <c r="B20" s="22" t="s">
        <v>25</v>
      </c>
      <c r="C20" s="15"/>
      <c r="D20" s="15"/>
      <c r="E20" s="10">
        <v>83</v>
      </c>
      <c r="F20" s="10">
        <v>218</v>
      </c>
      <c r="G20" s="10">
        <v>97</v>
      </c>
      <c r="H20" s="10">
        <v>92</v>
      </c>
      <c r="I20" s="10">
        <v>35</v>
      </c>
      <c r="J20" s="10">
        <v>61</v>
      </c>
      <c r="K20" s="10">
        <v>74</v>
      </c>
      <c r="L20" s="10">
        <v>118</v>
      </c>
      <c r="M20" s="10">
        <v>71</v>
      </c>
      <c r="N20" s="10">
        <v>36</v>
      </c>
      <c r="O20" s="10">
        <v>7</v>
      </c>
      <c r="P20" s="10">
        <v>11</v>
      </c>
      <c r="Q20" s="10">
        <v>10</v>
      </c>
      <c r="R20" s="10">
        <v>4</v>
      </c>
      <c r="S20" s="13">
        <f>SUM(E20:R20)</f>
        <v>917</v>
      </c>
      <c r="T20" s="11"/>
      <c r="U20" s="11"/>
      <c r="V20" s="1"/>
      <c r="W20" s="1"/>
      <c r="X20" s="1"/>
      <c r="Y20" s="1"/>
      <c r="Z20" s="1"/>
    </row>
    <row r="21" spans="1:26" ht="14.25" customHeight="1" x14ac:dyDescent="0.25">
      <c r="A21" s="21">
        <v>2</v>
      </c>
      <c r="B21" s="22" t="s">
        <v>26</v>
      </c>
      <c r="C21" s="15"/>
      <c r="D21" s="15"/>
      <c r="E21" s="10">
        <v>15</v>
      </c>
      <c r="F21" s="10">
        <v>23</v>
      </c>
      <c r="G21" s="10">
        <v>10</v>
      </c>
      <c r="H21" s="10">
        <v>8</v>
      </c>
      <c r="I21" s="10">
        <v>3</v>
      </c>
      <c r="J21" s="10">
        <v>6</v>
      </c>
      <c r="K21" s="10">
        <v>6</v>
      </c>
      <c r="L21" s="10">
        <v>7</v>
      </c>
      <c r="M21" s="10">
        <v>2</v>
      </c>
      <c r="N21" s="10">
        <v>2</v>
      </c>
      <c r="O21" s="10">
        <v>2</v>
      </c>
      <c r="P21" s="10">
        <v>1</v>
      </c>
      <c r="Q21" s="10"/>
      <c r="R21" s="10"/>
      <c r="S21" s="13">
        <f>SUM(E21:R22)</f>
        <v>104</v>
      </c>
      <c r="T21" s="11"/>
      <c r="U21" s="1"/>
      <c r="V21" s="1"/>
      <c r="W21" s="1"/>
      <c r="X21" s="1"/>
      <c r="Y21" s="1"/>
      <c r="Z21" s="1"/>
    </row>
    <row r="22" spans="1:26" ht="14.25" customHeight="1" x14ac:dyDescent="0.25">
      <c r="A22" s="21">
        <v>3</v>
      </c>
      <c r="B22" s="22" t="s">
        <v>27</v>
      </c>
      <c r="C22" s="15"/>
      <c r="D22" s="15"/>
      <c r="E22" s="10">
        <v>17</v>
      </c>
      <c r="F22" s="10"/>
      <c r="G22" s="10"/>
      <c r="H22" s="10"/>
      <c r="I22" s="10"/>
      <c r="J22" s="10"/>
      <c r="K22" s="10">
        <v>2</v>
      </c>
      <c r="L22" s="10"/>
      <c r="M22" s="10"/>
      <c r="N22" s="10"/>
      <c r="O22" s="10"/>
      <c r="P22" s="10"/>
      <c r="Q22" s="10"/>
      <c r="R22" s="10"/>
      <c r="S22" s="13">
        <f t="shared" ref="S22:S31" si="6">SUM(E22:R22)</f>
        <v>19</v>
      </c>
      <c r="T22" s="1"/>
      <c r="U22" s="1"/>
      <c r="V22" s="23"/>
      <c r="W22" s="1"/>
      <c r="X22" s="1"/>
      <c r="Y22" s="1"/>
      <c r="Z22" s="1"/>
    </row>
    <row r="23" spans="1:26" ht="14.25" customHeight="1" x14ac:dyDescent="0.25">
      <c r="A23" s="21">
        <v>4</v>
      </c>
      <c r="B23" s="22" t="s">
        <v>28</v>
      </c>
      <c r="C23" s="15"/>
      <c r="D23" s="15"/>
      <c r="E23" s="10">
        <f t="shared" ref="E23:M23" si="7">SUM(E20:E22)</f>
        <v>115</v>
      </c>
      <c r="F23" s="10">
        <f t="shared" si="7"/>
        <v>241</v>
      </c>
      <c r="G23" s="10">
        <f t="shared" si="7"/>
        <v>107</v>
      </c>
      <c r="H23" s="10">
        <f t="shared" si="7"/>
        <v>100</v>
      </c>
      <c r="I23" s="10">
        <f t="shared" si="7"/>
        <v>38</v>
      </c>
      <c r="J23" s="10">
        <f t="shared" si="7"/>
        <v>67</v>
      </c>
      <c r="K23" s="10">
        <f t="shared" si="7"/>
        <v>82</v>
      </c>
      <c r="L23" s="10">
        <f t="shared" si="7"/>
        <v>125</v>
      </c>
      <c r="M23" s="10">
        <f t="shared" si="7"/>
        <v>73</v>
      </c>
      <c r="N23" s="10">
        <f>N20+N21+N22</f>
        <v>38</v>
      </c>
      <c r="O23" s="10">
        <f t="shared" ref="O23:R23" si="8">SUM(O20:O22)</f>
        <v>9</v>
      </c>
      <c r="P23" s="10">
        <f t="shared" si="8"/>
        <v>12</v>
      </c>
      <c r="Q23" s="10">
        <f t="shared" si="8"/>
        <v>10</v>
      </c>
      <c r="R23" s="10">
        <f t="shared" si="8"/>
        <v>4</v>
      </c>
      <c r="S23" s="13">
        <f t="shared" si="6"/>
        <v>1021</v>
      </c>
      <c r="T23" s="11"/>
      <c r="U23" s="1"/>
      <c r="V23" s="1"/>
      <c r="W23" s="1"/>
      <c r="X23" s="1"/>
      <c r="Y23" s="1"/>
      <c r="Z23" s="1"/>
    </row>
    <row r="24" spans="1:26" ht="14.25" customHeight="1" x14ac:dyDescent="0.25">
      <c r="A24" s="21">
        <v>5</v>
      </c>
      <c r="B24" s="22" t="s">
        <v>29</v>
      </c>
      <c r="C24" s="15"/>
      <c r="D24" s="15"/>
      <c r="E24" s="10">
        <v>84.7</v>
      </c>
      <c r="F24" s="10">
        <v>65.599999999999994</v>
      </c>
      <c r="G24" s="10">
        <v>22</v>
      </c>
      <c r="H24" s="17">
        <v>16.399999999999999</v>
      </c>
      <c r="I24" s="10">
        <v>4.2</v>
      </c>
      <c r="J24" s="10">
        <v>45.9</v>
      </c>
      <c r="K24" s="10">
        <v>32.869999999999997</v>
      </c>
      <c r="L24" s="10">
        <v>100.2</v>
      </c>
      <c r="M24" s="10">
        <f>0.6+401</f>
        <v>401.6</v>
      </c>
      <c r="N24" s="10">
        <f>250.885476115</f>
        <v>250.88547611499999</v>
      </c>
      <c r="O24" s="10">
        <f>145085103996.5/10^9</f>
        <v>145.08510399650001</v>
      </c>
      <c r="P24" s="10">
        <f>[1]Sheet1!$E$744</f>
        <v>5</v>
      </c>
      <c r="Q24" s="10"/>
      <c r="R24" s="10"/>
      <c r="S24" s="13">
        <f t="shared" si="6"/>
        <v>1174.4405801115001</v>
      </c>
      <c r="T24" s="1"/>
      <c r="U24" s="1"/>
      <c r="V24" s="1"/>
      <c r="W24" s="1"/>
      <c r="X24" s="1"/>
      <c r="Y24" s="1"/>
      <c r="Z24" s="1"/>
    </row>
    <row r="25" spans="1:26" ht="14.25" customHeight="1" x14ac:dyDescent="0.25">
      <c r="A25" s="21">
        <v>6</v>
      </c>
      <c r="B25" s="22" t="s">
        <v>30</v>
      </c>
      <c r="C25" s="15"/>
      <c r="D25" s="15"/>
      <c r="E25" s="10">
        <v>315.2</v>
      </c>
      <c r="F25" s="10">
        <v>114.1</v>
      </c>
      <c r="G25" s="10">
        <v>79</v>
      </c>
      <c r="H25" s="10">
        <v>34.200000000000003</v>
      </c>
      <c r="I25" s="10">
        <v>13.7</v>
      </c>
      <c r="J25" s="10">
        <v>66.900000000000006</v>
      </c>
      <c r="K25" s="10">
        <v>89.66</v>
      </c>
      <c r="L25" s="10">
        <v>176.6</v>
      </c>
      <c r="M25" s="10">
        <v>11289</v>
      </c>
      <c r="N25" s="10">
        <v>8998.9724000000006</v>
      </c>
      <c r="O25" s="10">
        <f>2338856721500/10^9</f>
        <v>2338.8567214999998</v>
      </c>
      <c r="P25" s="10">
        <f>[1]Sheet1!$E$739</f>
        <v>20</v>
      </c>
      <c r="Q25" s="10"/>
      <c r="R25" s="10"/>
      <c r="S25" s="13">
        <f t="shared" si="6"/>
        <v>23536.1891215</v>
      </c>
      <c r="T25" s="1"/>
      <c r="U25" s="1"/>
      <c r="V25" s="1"/>
      <c r="W25" s="1"/>
      <c r="X25" s="1"/>
      <c r="Y25" s="1"/>
      <c r="Z25" s="1"/>
    </row>
    <row r="26" spans="1:26" ht="14.25" customHeight="1" x14ac:dyDescent="0.25">
      <c r="A26" s="21">
        <v>7</v>
      </c>
      <c r="B26" s="22" t="s">
        <v>31</v>
      </c>
      <c r="C26" s="15"/>
      <c r="D26" s="15"/>
      <c r="E26" s="10">
        <v>124.7</v>
      </c>
      <c r="F26" s="10">
        <v>425.8</v>
      </c>
      <c r="G26" s="10">
        <v>255.7</v>
      </c>
      <c r="H26" s="17">
        <v>396.3</v>
      </c>
      <c r="I26" s="10">
        <v>148.6</v>
      </c>
      <c r="J26" s="10">
        <v>252.5</v>
      </c>
      <c r="K26" s="10">
        <v>953.2</v>
      </c>
      <c r="L26" s="10">
        <v>1640.6</v>
      </c>
      <c r="M26" s="10">
        <v>2681</v>
      </c>
      <c r="N26" s="10">
        <f>420424191529/10^9</f>
        <v>420.42419152899998</v>
      </c>
      <c r="O26" s="10">
        <v>2616.3382210000004</v>
      </c>
      <c r="P26" s="10">
        <v>77</v>
      </c>
      <c r="Q26" s="10">
        <f>572+30</f>
        <v>602</v>
      </c>
      <c r="R26" s="10">
        <v>457.486585784</v>
      </c>
      <c r="S26" s="13">
        <f t="shared" si="6"/>
        <v>11051.648998313</v>
      </c>
      <c r="T26" s="1"/>
      <c r="U26" s="1"/>
      <c r="V26" s="23"/>
      <c r="W26" s="1"/>
      <c r="X26" s="1"/>
      <c r="Y26" s="1"/>
      <c r="Z26" s="1"/>
    </row>
    <row r="27" spans="1:26" ht="14.25" customHeight="1" x14ac:dyDescent="0.25">
      <c r="A27" s="21">
        <v>8</v>
      </c>
      <c r="B27" s="22" t="s">
        <v>32</v>
      </c>
      <c r="C27" s="15"/>
      <c r="D27" s="15"/>
      <c r="E27" s="10">
        <v>294.10000000000002</v>
      </c>
      <c r="F27" s="10">
        <v>839.2</v>
      </c>
      <c r="G27" s="10">
        <v>562.29999999999995</v>
      </c>
      <c r="H27" s="10">
        <v>749.3</v>
      </c>
      <c r="I27" s="10">
        <v>307.89999999999998</v>
      </c>
      <c r="J27" s="10">
        <v>710.4</v>
      </c>
      <c r="K27" s="10">
        <v>2088.4</v>
      </c>
      <c r="L27" s="10">
        <v>4462.75</v>
      </c>
      <c r="M27" s="10">
        <v>4821</v>
      </c>
      <c r="N27" s="10">
        <f>899765137330/10^9</f>
        <v>899.76513733000002</v>
      </c>
      <c r="O27" s="10">
        <v>7671.6996729000002</v>
      </c>
      <c r="P27" s="10">
        <v>294</v>
      </c>
      <c r="Q27" s="10">
        <f>1172+347.7</f>
        <v>1519.7</v>
      </c>
      <c r="R27" s="10">
        <v>1390.193920467</v>
      </c>
      <c r="S27" s="13">
        <f t="shared" si="6"/>
        <v>26610.708730697002</v>
      </c>
      <c r="T27" s="1"/>
      <c r="U27" s="1"/>
      <c r="V27" s="1"/>
      <c r="W27" s="1"/>
      <c r="X27" s="1"/>
      <c r="Y27" s="1"/>
      <c r="Z27" s="1"/>
    </row>
    <row r="28" spans="1:26" ht="14.25" customHeight="1" x14ac:dyDescent="0.25">
      <c r="A28" s="21">
        <v>9</v>
      </c>
      <c r="B28" s="22" t="s">
        <v>33</v>
      </c>
      <c r="C28" s="15"/>
      <c r="D28" s="15"/>
      <c r="E28" s="10">
        <v>21.9</v>
      </c>
      <c r="F28" s="10"/>
      <c r="G28" s="10"/>
      <c r="H28" s="10"/>
      <c r="I28" s="10"/>
      <c r="J28" s="10"/>
      <c r="K28" s="10">
        <v>15.1</v>
      </c>
      <c r="L28" s="10"/>
      <c r="M28" s="10"/>
      <c r="N28" s="10"/>
      <c r="O28" s="10"/>
      <c r="P28" s="10"/>
      <c r="Q28" s="10"/>
      <c r="R28" s="10"/>
      <c r="S28" s="13">
        <f t="shared" si="6"/>
        <v>37</v>
      </c>
      <c r="T28" s="1"/>
      <c r="U28" s="1"/>
      <c r="V28" s="1"/>
      <c r="W28" s="1"/>
      <c r="X28" s="1"/>
      <c r="Y28" s="1"/>
      <c r="Z28" s="1"/>
    </row>
    <row r="29" spans="1:26" ht="14.25" customHeight="1" x14ac:dyDescent="0.25">
      <c r="A29" s="21">
        <v>10</v>
      </c>
      <c r="B29" s="22" t="s">
        <v>34</v>
      </c>
      <c r="C29" s="15"/>
      <c r="D29" s="15"/>
      <c r="E29" s="10"/>
      <c r="F29" s="10"/>
      <c r="G29" s="10"/>
      <c r="H29" s="10"/>
      <c r="I29" s="10"/>
      <c r="J29" s="10"/>
      <c r="K29" s="10">
        <v>3.38</v>
      </c>
      <c r="L29" s="10">
        <f>3.2+3.67</f>
        <v>6.87</v>
      </c>
      <c r="M29" s="10">
        <f>793320000/10^9</f>
        <v>0.79332000000000003</v>
      </c>
      <c r="N29" s="10">
        <v>23.030672790000001</v>
      </c>
      <c r="O29" s="10">
        <v>12.13160025</v>
      </c>
      <c r="P29" s="10">
        <v>0.5</v>
      </c>
      <c r="Q29" s="10"/>
      <c r="R29" s="10"/>
      <c r="S29" s="13">
        <f t="shared" si="6"/>
        <v>46.705593039999997</v>
      </c>
      <c r="T29" s="1"/>
      <c r="U29" s="1"/>
      <c r="V29" s="1"/>
      <c r="W29" s="1"/>
      <c r="X29" s="1"/>
      <c r="Y29" s="1"/>
      <c r="Z29" s="1"/>
    </row>
    <row r="30" spans="1:26" ht="14.25" customHeight="1" x14ac:dyDescent="0.25">
      <c r="A30" s="21">
        <v>11</v>
      </c>
      <c r="B30" s="22" t="s">
        <v>35</v>
      </c>
      <c r="C30" s="15"/>
      <c r="D30" s="15"/>
      <c r="E30" s="10">
        <v>4</v>
      </c>
      <c r="F30" s="10"/>
      <c r="G30" s="10"/>
      <c r="H30" s="17"/>
      <c r="I30" s="10"/>
      <c r="J30" s="10"/>
      <c r="K30" s="10">
        <v>0.79</v>
      </c>
      <c r="L30" s="10">
        <v>3</v>
      </c>
      <c r="M30" s="10"/>
      <c r="N30" s="10"/>
      <c r="O30" s="10"/>
      <c r="P30" s="10"/>
      <c r="Q30" s="10"/>
      <c r="R30" s="10"/>
      <c r="S30" s="13">
        <f t="shared" si="6"/>
        <v>7.79</v>
      </c>
      <c r="T30" s="1"/>
      <c r="U30" s="1"/>
      <c r="V30" s="1"/>
      <c r="W30" s="1"/>
      <c r="X30" s="1"/>
      <c r="Y30" s="1"/>
      <c r="Z30" s="1"/>
    </row>
    <row r="31" spans="1:26" ht="14.25" customHeight="1" x14ac:dyDescent="0.25">
      <c r="A31" s="21">
        <v>12</v>
      </c>
      <c r="B31" s="22" t="s">
        <v>36</v>
      </c>
      <c r="C31" s="15"/>
      <c r="D31" s="15"/>
      <c r="E31" s="10">
        <v>4.5999999999999996</v>
      </c>
      <c r="F31" s="10"/>
      <c r="G31" s="10"/>
      <c r="H31" s="10"/>
      <c r="I31" s="10"/>
      <c r="J31" s="10"/>
      <c r="K31" s="10">
        <v>0.85</v>
      </c>
      <c r="L31" s="10"/>
      <c r="M31" s="10"/>
      <c r="N31" s="10"/>
      <c r="O31" s="10"/>
      <c r="P31" s="10"/>
      <c r="Q31" s="10"/>
      <c r="R31" s="10"/>
      <c r="S31" s="13">
        <f t="shared" si="6"/>
        <v>5.4499999999999993</v>
      </c>
      <c r="T31" s="1"/>
      <c r="U31" s="1"/>
      <c r="V31" s="1"/>
      <c r="W31" s="1"/>
      <c r="X31" s="1"/>
      <c r="Y31" s="1"/>
      <c r="Z31" s="1"/>
    </row>
    <row r="32" spans="1:26" ht="14.25" customHeight="1" x14ac:dyDescent="0.25">
      <c r="A32" s="21">
        <v>15</v>
      </c>
      <c r="B32" s="22" t="s">
        <v>37</v>
      </c>
      <c r="C32" s="15"/>
      <c r="D32" s="15"/>
      <c r="E32" s="13">
        <f t="shared" ref="E32:M32" si="9">E24+E26+E30</f>
        <v>213.4</v>
      </c>
      <c r="F32" s="13">
        <f t="shared" si="9"/>
        <v>491.4</v>
      </c>
      <c r="G32" s="13">
        <f t="shared" si="9"/>
        <v>277.7</v>
      </c>
      <c r="H32" s="13">
        <f t="shared" si="9"/>
        <v>412.7</v>
      </c>
      <c r="I32" s="13">
        <f t="shared" si="9"/>
        <v>152.79999999999998</v>
      </c>
      <c r="J32" s="13">
        <f t="shared" si="9"/>
        <v>298.39999999999998</v>
      </c>
      <c r="K32" s="13">
        <f t="shared" si="9"/>
        <v>986.86</v>
      </c>
      <c r="L32" s="13">
        <f t="shared" si="9"/>
        <v>1743.8</v>
      </c>
      <c r="M32" s="13">
        <f t="shared" si="9"/>
        <v>3082.6</v>
      </c>
      <c r="N32" s="13">
        <f t="shared" ref="N32:O32" si="10">N24+N26</f>
        <v>671.309667644</v>
      </c>
      <c r="O32" s="13">
        <f t="shared" si="10"/>
        <v>2761.4233249965005</v>
      </c>
      <c r="P32" s="13">
        <f>P26+P24</f>
        <v>82</v>
      </c>
      <c r="Q32" s="13">
        <f>Q24+Q26</f>
        <v>602</v>
      </c>
      <c r="R32" s="13">
        <f>R24+R26</f>
        <v>457.486585784</v>
      </c>
      <c r="S32" s="13">
        <f>S24+S26+S30</f>
        <v>12233.879578424501</v>
      </c>
      <c r="T32" s="1"/>
      <c r="U32" s="1"/>
      <c r="V32" s="1"/>
      <c r="W32" s="1"/>
      <c r="X32" s="1"/>
      <c r="Y32" s="1"/>
      <c r="Z32" s="1"/>
    </row>
    <row r="33" spans="1:26" ht="14.25" customHeight="1" x14ac:dyDescent="0.25">
      <c r="A33" s="21">
        <v>16</v>
      </c>
      <c r="B33" s="22" t="s">
        <v>38</v>
      </c>
      <c r="C33" s="15"/>
      <c r="D33" s="15"/>
      <c r="E33" s="13">
        <f t="shared" ref="E33:L33" si="11">E25+E27+E28+E29+E31</f>
        <v>635.79999999999995</v>
      </c>
      <c r="F33" s="13">
        <f t="shared" si="11"/>
        <v>953.30000000000007</v>
      </c>
      <c r="G33" s="13">
        <f t="shared" si="11"/>
        <v>641.29999999999995</v>
      </c>
      <c r="H33" s="13">
        <f t="shared" si="11"/>
        <v>783.5</v>
      </c>
      <c r="I33" s="13">
        <f t="shared" si="11"/>
        <v>321.59999999999997</v>
      </c>
      <c r="J33" s="13">
        <f t="shared" si="11"/>
        <v>777.3</v>
      </c>
      <c r="K33" s="13">
        <f t="shared" si="11"/>
        <v>2197.39</v>
      </c>
      <c r="L33" s="13">
        <f t="shared" si="11"/>
        <v>4646.22</v>
      </c>
      <c r="M33" s="13">
        <f>M25+M27+M31+M28+M29</f>
        <v>16110.793320000001</v>
      </c>
      <c r="N33" s="13">
        <f t="shared" ref="N33:O33" si="12">N25+N27+N29</f>
        <v>9921.7682101200007</v>
      </c>
      <c r="O33" s="13">
        <f t="shared" si="12"/>
        <v>10022.687994650001</v>
      </c>
      <c r="P33" s="13">
        <f>P27+P25+P29</f>
        <v>314.5</v>
      </c>
      <c r="Q33" s="13">
        <f>Q25+Q27+Q29</f>
        <v>1519.7</v>
      </c>
      <c r="R33" s="13">
        <f>R25+R27+R29</f>
        <v>1390.193920467</v>
      </c>
      <c r="S33" s="13">
        <f>S31+S29+S28+S27+S25</f>
        <v>50236.053445237005</v>
      </c>
      <c r="T33" s="11"/>
      <c r="U33" s="11"/>
      <c r="V33" s="1"/>
      <c r="W33" s="1"/>
      <c r="X33" s="1"/>
      <c r="Y33" s="1"/>
      <c r="Z33" s="1"/>
    </row>
    <row r="34" spans="1:26" ht="14.25" customHeight="1" x14ac:dyDescent="0.25">
      <c r="A34" s="21">
        <v>17</v>
      </c>
      <c r="B34" s="22" t="s">
        <v>39</v>
      </c>
      <c r="C34" s="15"/>
      <c r="D34" s="15"/>
      <c r="E34" s="13">
        <f t="shared" ref="E34:Q34" si="13">E33-E32</f>
        <v>422.4</v>
      </c>
      <c r="F34" s="13">
        <f t="shared" si="13"/>
        <v>461.90000000000009</v>
      </c>
      <c r="G34" s="13">
        <f t="shared" si="13"/>
        <v>363.59999999999997</v>
      </c>
      <c r="H34" s="13">
        <f t="shared" si="13"/>
        <v>370.8</v>
      </c>
      <c r="I34" s="13">
        <f t="shared" si="13"/>
        <v>168.79999999999998</v>
      </c>
      <c r="J34" s="13">
        <f t="shared" si="13"/>
        <v>478.9</v>
      </c>
      <c r="K34" s="13">
        <f t="shared" si="13"/>
        <v>1210.5299999999997</v>
      </c>
      <c r="L34" s="13">
        <f t="shared" si="13"/>
        <v>2902.42</v>
      </c>
      <c r="M34" s="13">
        <f t="shared" si="13"/>
        <v>13028.19332</v>
      </c>
      <c r="N34" s="13">
        <f t="shared" si="13"/>
        <v>9250.4585424760007</v>
      </c>
      <c r="O34" s="13">
        <f t="shared" si="13"/>
        <v>7261.2646696535012</v>
      </c>
      <c r="P34" s="13">
        <f t="shared" si="13"/>
        <v>232.5</v>
      </c>
      <c r="Q34" s="13">
        <f t="shared" si="13"/>
        <v>917.7</v>
      </c>
      <c r="R34" s="13">
        <f t="shared" ref="R34" si="14">R33-R32</f>
        <v>932.707334683</v>
      </c>
      <c r="S34" s="13">
        <f>S33-S32</f>
        <v>38002.173866812504</v>
      </c>
      <c r="T34" s="1"/>
      <c r="U34" s="1"/>
      <c r="V34" s="1"/>
      <c r="W34" s="1"/>
      <c r="X34" s="1"/>
      <c r="Y34" s="1"/>
      <c r="Z34" s="1"/>
    </row>
    <row r="35" spans="1:26" ht="14.25" customHeight="1" x14ac:dyDescent="0.25">
      <c r="A35" s="21">
        <v>18</v>
      </c>
      <c r="B35" s="22" t="s">
        <v>40</v>
      </c>
      <c r="C35" s="15"/>
      <c r="D35" s="15"/>
      <c r="E35" s="24">
        <f t="shared" ref="E35:Q35" si="15">E33/E32</f>
        <v>2.9793814432989687</v>
      </c>
      <c r="F35" s="24">
        <f t="shared" si="15"/>
        <v>1.9399674399674403</v>
      </c>
      <c r="G35" s="24">
        <f t="shared" si="15"/>
        <v>2.3093266114512061</v>
      </c>
      <c r="H35" s="24">
        <f t="shared" si="15"/>
        <v>1.8984734674097408</v>
      </c>
      <c r="I35" s="24">
        <f t="shared" si="15"/>
        <v>2.1047120418848166</v>
      </c>
      <c r="J35" s="24">
        <f t="shared" si="15"/>
        <v>2.604892761394102</v>
      </c>
      <c r="K35" s="24">
        <f t="shared" si="15"/>
        <v>2.2266481567800902</v>
      </c>
      <c r="L35" s="24">
        <f t="shared" si="15"/>
        <v>2.6644225255189817</v>
      </c>
      <c r="M35" s="24">
        <f t="shared" si="15"/>
        <v>5.2263651852332451</v>
      </c>
      <c r="N35" s="24">
        <f t="shared" si="15"/>
        <v>14.779718940948696</v>
      </c>
      <c r="O35" s="24">
        <f t="shared" si="15"/>
        <v>3.6295369507182325</v>
      </c>
      <c r="P35" s="24">
        <f t="shared" si="15"/>
        <v>3.8353658536585367</v>
      </c>
      <c r="Q35" s="24">
        <f t="shared" si="15"/>
        <v>2.5244186046511627</v>
      </c>
      <c r="R35" s="24">
        <f t="shared" ref="R35" si="16">R33/R32</f>
        <v>3.0387643346626412</v>
      </c>
      <c r="S35" s="24">
        <f>S33/S32</f>
        <v>4.1063060268986629</v>
      </c>
      <c r="T35" s="1"/>
      <c r="U35" s="1"/>
      <c r="V35" s="1"/>
      <c r="W35" s="1"/>
      <c r="X35" s="1"/>
      <c r="Y35" s="1"/>
      <c r="Z35" s="1"/>
    </row>
    <row r="36" spans="1:26" ht="14.25" customHeight="1" x14ac:dyDescent="0.25">
      <c r="A36" s="21"/>
      <c r="B36" s="22"/>
      <c r="C36" s="24"/>
      <c r="D36" s="24"/>
      <c r="E36" s="24"/>
      <c r="F36" s="24"/>
      <c r="G36" s="24"/>
      <c r="H36" s="24"/>
      <c r="I36" s="24"/>
      <c r="J36" s="24"/>
      <c r="K36" s="24"/>
      <c r="L36" s="24"/>
      <c r="M36" s="24"/>
      <c r="N36" s="24"/>
      <c r="O36" s="15"/>
      <c r="P36" s="15"/>
      <c r="Q36" s="15"/>
      <c r="R36" s="15"/>
      <c r="S36" s="25"/>
      <c r="T36" s="1"/>
      <c r="U36" s="1"/>
      <c r="V36" s="1"/>
      <c r="W36" s="1"/>
      <c r="X36" s="1"/>
      <c r="Y36" s="1"/>
      <c r="Z36" s="1"/>
    </row>
    <row r="37" spans="1:26" ht="14.25" customHeight="1" x14ac:dyDescent="0.25">
      <c r="A37" s="21"/>
      <c r="B37" s="22"/>
      <c r="C37" s="24"/>
      <c r="D37" s="24"/>
      <c r="E37" s="24"/>
      <c r="F37" s="24"/>
      <c r="G37" s="24"/>
      <c r="H37" s="24"/>
      <c r="I37" s="24"/>
      <c r="J37" s="24"/>
      <c r="K37" s="24"/>
      <c r="L37" s="24"/>
      <c r="M37" s="24"/>
      <c r="N37" s="24"/>
      <c r="O37" s="15"/>
      <c r="P37" s="15"/>
      <c r="Q37" s="15"/>
      <c r="R37" s="15"/>
      <c r="S37" s="25"/>
      <c r="T37" s="1"/>
      <c r="U37" s="1"/>
      <c r="V37" s="1"/>
      <c r="W37" s="1"/>
      <c r="X37" s="1"/>
      <c r="Y37" s="1"/>
      <c r="Z37" s="1"/>
    </row>
    <row r="38" spans="1:26" ht="14.25" customHeight="1" x14ac:dyDescent="0.25">
      <c r="A38" s="5" t="s">
        <v>41</v>
      </c>
      <c r="B38" s="22"/>
      <c r="C38" s="24"/>
      <c r="D38" s="26"/>
      <c r="E38" s="26"/>
      <c r="F38" s="26"/>
      <c r="G38" s="26"/>
      <c r="H38" s="26"/>
      <c r="I38" s="26"/>
      <c r="J38" s="26"/>
      <c r="K38" s="15"/>
      <c r="L38" s="15"/>
      <c r="M38" s="26">
        <v>2016</v>
      </c>
      <c r="N38" s="26">
        <v>2017</v>
      </c>
      <c r="O38" s="26">
        <v>2018</v>
      </c>
      <c r="P38" s="26" t="s">
        <v>42</v>
      </c>
      <c r="Q38" s="26" t="s">
        <v>43</v>
      </c>
      <c r="R38" s="26" t="s">
        <v>44</v>
      </c>
      <c r="S38" s="24" t="s">
        <v>45</v>
      </c>
      <c r="T38" s="1"/>
      <c r="U38" s="1"/>
      <c r="V38" s="1"/>
      <c r="W38" s="1"/>
      <c r="X38" s="1"/>
      <c r="Y38" s="1"/>
      <c r="Z38" s="1"/>
    </row>
    <row r="39" spans="1:26" ht="14.25" customHeight="1" x14ac:dyDescent="0.25">
      <c r="A39" s="21" t="s">
        <v>46</v>
      </c>
      <c r="B39" s="27" t="s">
        <v>47</v>
      </c>
      <c r="C39" s="24"/>
      <c r="D39" s="24"/>
      <c r="E39" s="24"/>
      <c r="F39" s="24"/>
      <c r="G39" s="24"/>
      <c r="H39" s="24"/>
      <c r="I39" s="24"/>
      <c r="J39" s="24"/>
      <c r="K39" s="15"/>
      <c r="L39" s="15"/>
      <c r="M39" s="10">
        <f>401140139400/10^9</f>
        <v>401.14013940000001</v>
      </c>
      <c r="N39" s="10">
        <f>247385476115.171/10^9</f>
        <v>247.385476115171</v>
      </c>
      <c r="O39" s="10">
        <f>144627503997/10^9</f>
        <v>144.62750399699999</v>
      </c>
      <c r="P39" s="10"/>
      <c r="Q39" s="10">
        <v>29.714659999999999</v>
      </c>
      <c r="R39" s="10"/>
      <c r="S39" s="13">
        <f t="shared" ref="S39:S40" si="17">SUM(C39:O39)</f>
        <v>793.15311951217097</v>
      </c>
      <c r="T39" s="1"/>
      <c r="U39" s="1"/>
      <c r="V39" s="1"/>
      <c r="W39" s="1"/>
      <c r="X39" s="1"/>
      <c r="Y39" s="1"/>
      <c r="Z39" s="1"/>
    </row>
    <row r="40" spans="1:26" ht="14.25" customHeight="1" x14ac:dyDescent="0.25">
      <c r="A40" s="21" t="s">
        <v>46</v>
      </c>
      <c r="B40" s="27" t="s">
        <v>48</v>
      </c>
      <c r="C40" s="24"/>
      <c r="D40" s="24"/>
      <c r="E40" s="24"/>
      <c r="F40" s="24"/>
      <c r="G40" s="24"/>
      <c r="H40" s="24"/>
      <c r="I40" s="24"/>
      <c r="J40" s="24"/>
      <c r="K40" s="15"/>
      <c r="L40" s="15"/>
      <c r="M40" s="10">
        <f>11286475200000/10^9</f>
        <v>11286.475200000001</v>
      </c>
      <c r="N40" s="10">
        <f>8990012400000/10^9</f>
        <v>8990.0123999999996</v>
      </c>
      <c r="O40" s="10">
        <f>2329695569500/10^9</f>
        <v>2329.6955695000001</v>
      </c>
      <c r="P40" s="10"/>
      <c r="Q40" s="10">
        <v>347.66150249999998</v>
      </c>
      <c r="R40" s="10"/>
      <c r="S40" s="13">
        <f t="shared" si="17"/>
        <v>22606.1831695</v>
      </c>
      <c r="T40" s="1"/>
      <c r="U40" s="1"/>
      <c r="V40" s="1"/>
      <c r="W40" s="1"/>
      <c r="X40" s="1"/>
      <c r="Y40" s="1"/>
      <c r="Z40" s="1"/>
    </row>
    <row r="41" spans="1:26" ht="14.25" customHeight="1" x14ac:dyDescent="0.25">
      <c r="A41" s="21" t="s">
        <v>46</v>
      </c>
      <c r="B41" s="27" t="s">
        <v>49</v>
      </c>
      <c r="C41" s="24"/>
      <c r="D41" s="24"/>
      <c r="E41" s="24"/>
      <c r="F41" s="24"/>
      <c r="G41" s="24"/>
      <c r="H41" s="24"/>
      <c r="I41" s="24"/>
      <c r="J41" s="24"/>
      <c r="K41" s="15"/>
      <c r="L41" s="15"/>
      <c r="M41" s="10">
        <f t="shared" ref="M41:Q41" si="18">M40-M39</f>
        <v>10885.3350606</v>
      </c>
      <c r="N41" s="10">
        <f t="shared" si="18"/>
        <v>8742.626923884829</v>
      </c>
      <c r="O41" s="10">
        <f t="shared" si="18"/>
        <v>2185.0680655030001</v>
      </c>
      <c r="P41" s="10"/>
      <c r="Q41" s="10">
        <f t="shared" si="18"/>
        <v>317.9468425</v>
      </c>
      <c r="R41" s="10"/>
      <c r="S41" s="13">
        <f>S40-S39</f>
        <v>21813.030049987829</v>
      </c>
      <c r="T41" s="1"/>
      <c r="U41" s="1"/>
      <c r="V41" s="1"/>
      <c r="W41" s="1"/>
      <c r="X41" s="1"/>
      <c r="Y41" s="1"/>
      <c r="Z41" s="1"/>
    </row>
    <row r="42" spans="1:26" ht="14.25" customHeight="1" x14ac:dyDescent="0.25">
      <c r="A42" s="21" t="s">
        <v>50</v>
      </c>
      <c r="B42" s="27" t="s">
        <v>51</v>
      </c>
      <c r="C42" s="24"/>
      <c r="D42" s="24"/>
      <c r="E42" s="24"/>
      <c r="F42" s="24"/>
      <c r="G42" s="24"/>
      <c r="H42" s="24"/>
      <c r="I42" s="24"/>
      <c r="J42" s="24"/>
      <c r="K42" s="15"/>
      <c r="L42" s="15"/>
      <c r="M42" s="10">
        <f t="shared" ref="M42:O42" si="19">M32-M39</f>
        <v>2681.4598606</v>
      </c>
      <c r="N42" s="10">
        <f t="shared" si="19"/>
        <v>423.924191528829</v>
      </c>
      <c r="O42" s="10">
        <f t="shared" si="19"/>
        <v>2616.7958209995004</v>
      </c>
      <c r="P42" s="10"/>
      <c r="Q42" s="10">
        <f t="shared" ref="Q42" si="20">Q32-Q39</f>
        <v>572.28534000000002</v>
      </c>
      <c r="R42" s="10"/>
      <c r="S42" s="13">
        <f t="shared" ref="S42:S43" si="21">S32-S39</f>
        <v>11440.72645891233</v>
      </c>
      <c r="T42" s="1"/>
      <c r="U42" s="1"/>
      <c r="V42" s="1"/>
      <c r="W42" s="1"/>
      <c r="X42" s="1"/>
      <c r="Y42" s="1"/>
      <c r="Z42" s="1"/>
    </row>
    <row r="43" spans="1:26" ht="14.25" customHeight="1" x14ac:dyDescent="0.25">
      <c r="A43" s="21" t="s">
        <v>50</v>
      </c>
      <c r="B43" s="27" t="s">
        <v>52</v>
      </c>
      <c r="C43" s="24"/>
      <c r="D43" s="24"/>
      <c r="E43" s="24"/>
      <c r="F43" s="24"/>
      <c r="G43" s="24"/>
      <c r="H43" s="24"/>
      <c r="I43" s="24"/>
      <c r="J43" s="24"/>
      <c r="K43" s="15"/>
      <c r="L43" s="15"/>
      <c r="M43" s="10">
        <f t="shared" ref="M43:O43" si="22">M33-M40</f>
        <v>4824.3181199999999</v>
      </c>
      <c r="N43" s="10">
        <f t="shared" si="22"/>
        <v>931.75581012000112</v>
      </c>
      <c r="O43" s="10">
        <f t="shared" si="22"/>
        <v>7692.9924251500015</v>
      </c>
      <c r="P43" s="10"/>
      <c r="Q43" s="10">
        <f t="shared" ref="Q43" si="23">Q33-Q40</f>
        <v>1172.0384975000002</v>
      </c>
      <c r="R43" s="10"/>
      <c r="S43" s="13">
        <f t="shared" si="21"/>
        <v>27629.870275737005</v>
      </c>
      <c r="T43" s="1"/>
      <c r="U43" s="1"/>
      <c r="V43" s="1"/>
      <c r="W43" s="1"/>
      <c r="X43" s="1"/>
      <c r="Y43" s="1"/>
      <c r="Z43" s="1"/>
    </row>
    <row r="44" spans="1:26" ht="14.25" customHeight="1" x14ac:dyDescent="0.25">
      <c r="A44" s="21" t="s">
        <v>50</v>
      </c>
      <c r="B44" s="27" t="s">
        <v>53</v>
      </c>
      <c r="C44" s="24"/>
      <c r="D44" s="24"/>
      <c r="E44" s="24"/>
      <c r="F44" s="24"/>
      <c r="G44" s="24"/>
      <c r="H44" s="24"/>
      <c r="I44" s="24"/>
      <c r="J44" s="24"/>
      <c r="K44" s="15"/>
      <c r="L44" s="15"/>
      <c r="M44" s="10">
        <f t="shared" ref="M44:O44" si="24">M34-M41</f>
        <v>2142.8582594</v>
      </c>
      <c r="N44" s="10">
        <f t="shared" si="24"/>
        <v>507.83161859117172</v>
      </c>
      <c r="O44" s="10">
        <f t="shared" si="24"/>
        <v>5076.1966041505011</v>
      </c>
      <c r="P44" s="10"/>
      <c r="Q44" s="10">
        <f t="shared" ref="Q44" si="25">Q34-Q41</f>
        <v>599.75315750000004</v>
      </c>
      <c r="R44" s="10"/>
      <c r="S44" s="13">
        <f>SUM(C44:O44)</f>
        <v>7726.8864821416728</v>
      </c>
      <c r="T44" s="1"/>
      <c r="U44" s="1"/>
      <c r="V44" s="1"/>
      <c r="W44" s="1"/>
      <c r="X44" s="1"/>
      <c r="Y44" s="1"/>
      <c r="Z44" s="1"/>
    </row>
    <row r="45" spans="1:26" ht="14.25" customHeight="1" x14ac:dyDescent="0.25">
      <c r="A45" s="21" t="s">
        <v>50</v>
      </c>
      <c r="B45" s="27" t="s">
        <v>54</v>
      </c>
      <c r="C45" s="24"/>
      <c r="D45" s="24"/>
      <c r="E45" s="24"/>
      <c r="F45" s="24"/>
      <c r="G45" s="24"/>
      <c r="H45" s="24"/>
      <c r="I45" s="24"/>
      <c r="J45" s="24"/>
      <c r="K45" s="15"/>
      <c r="L45" s="15"/>
      <c r="M45" s="17">
        <f t="shared" ref="M45:O45" si="26">M43/M42</f>
        <v>1.7991386672931651</v>
      </c>
      <c r="N45" s="17">
        <f t="shared" si="26"/>
        <v>2.197930263804341</v>
      </c>
      <c r="O45" s="17">
        <f t="shared" si="26"/>
        <v>2.9398519989273058</v>
      </c>
      <c r="P45" s="17"/>
      <c r="Q45" s="17">
        <f t="shared" ref="Q45" si="27">Q43/Q42</f>
        <v>2.047996716987369</v>
      </c>
      <c r="R45" s="17"/>
      <c r="S45" s="24">
        <f>S43/S42</f>
        <v>2.4150450913205188</v>
      </c>
      <c r="T45" s="1"/>
      <c r="U45" s="1"/>
      <c r="V45" s="1"/>
      <c r="W45" s="1"/>
      <c r="X45" s="1"/>
      <c r="Y45" s="1"/>
      <c r="Z45" s="1"/>
    </row>
    <row r="46" spans="1:26" ht="18.75" customHeight="1" x14ac:dyDescent="0.25">
      <c r="A46" s="28" t="s">
        <v>55</v>
      </c>
      <c r="B46" s="1"/>
      <c r="C46" s="29"/>
      <c r="D46" s="29"/>
      <c r="E46" s="29"/>
      <c r="F46" s="29"/>
      <c r="G46" s="29"/>
      <c r="H46" s="29"/>
      <c r="I46" s="29"/>
      <c r="J46" s="29"/>
      <c r="K46" s="29"/>
      <c r="L46" s="29"/>
      <c r="M46" s="29"/>
      <c r="N46" s="29"/>
      <c r="O46" s="30"/>
      <c r="P46" s="30"/>
      <c r="Q46" s="30"/>
      <c r="R46" s="30"/>
      <c r="S46" s="30"/>
      <c r="T46" s="1"/>
      <c r="U46" s="1"/>
      <c r="V46" s="1"/>
      <c r="W46" s="1"/>
      <c r="X46" s="1"/>
      <c r="Y46" s="1"/>
      <c r="Z46" s="1"/>
    </row>
    <row r="47" spans="1:26" ht="14.25" customHeight="1" x14ac:dyDescent="0.25">
      <c r="A47" s="15" t="s">
        <v>1</v>
      </c>
      <c r="B47" s="15" t="s">
        <v>2</v>
      </c>
      <c r="C47" s="15">
        <v>2006</v>
      </c>
      <c r="D47" s="15">
        <v>2007</v>
      </c>
      <c r="E47" s="15">
        <v>2008</v>
      </c>
      <c r="F47" s="15">
        <v>2009</v>
      </c>
      <c r="G47" s="15">
        <v>2010</v>
      </c>
      <c r="H47" s="15">
        <v>2011</v>
      </c>
      <c r="I47" s="15">
        <v>2012</v>
      </c>
      <c r="J47" s="15">
        <v>2013</v>
      </c>
      <c r="K47" s="15">
        <v>2014</v>
      </c>
      <c r="L47" s="15">
        <v>2015</v>
      </c>
      <c r="M47" s="15">
        <v>2016</v>
      </c>
      <c r="N47" s="15">
        <v>2017</v>
      </c>
      <c r="O47" s="15">
        <v>2018</v>
      </c>
      <c r="P47" s="15">
        <v>2019</v>
      </c>
      <c r="Q47" s="15">
        <v>2020</v>
      </c>
      <c r="R47" s="15">
        <v>2021</v>
      </c>
      <c r="S47" s="15" t="s">
        <v>3</v>
      </c>
      <c r="T47" s="1"/>
      <c r="U47" s="1"/>
      <c r="V47" s="1"/>
      <c r="W47" s="1"/>
      <c r="X47" s="1"/>
      <c r="Y47" s="1"/>
      <c r="Z47" s="1"/>
    </row>
    <row r="48" spans="1:26" ht="14.25" customHeight="1" x14ac:dyDescent="0.25">
      <c r="A48" s="15">
        <v>1</v>
      </c>
      <c r="B48" s="15" t="s">
        <v>56</v>
      </c>
      <c r="C48" s="15"/>
      <c r="D48" s="15"/>
      <c r="E48" s="15">
        <v>3</v>
      </c>
      <c r="F48" s="15"/>
      <c r="G48" s="15">
        <v>13</v>
      </c>
      <c r="H48" s="15">
        <v>8</v>
      </c>
      <c r="I48" s="15">
        <v>4</v>
      </c>
      <c r="J48" s="15">
        <v>2</v>
      </c>
      <c r="K48" s="15">
        <v>0</v>
      </c>
      <c r="L48" s="15">
        <v>1</v>
      </c>
      <c r="M48" s="15">
        <v>1</v>
      </c>
      <c r="N48" s="15"/>
      <c r="O48" s="15"/>
      <c r="P48" s="15"/>
      <c r="Q48" s="15"/>
      <c r="R48" s="15">
        <v>1</v>
      </c>
      <c r="S48" s="15">
        <f t="shared" ref="S48:S49" si="28">SUM(C48:R48)</f>
        <v>33</v>
      </c>
      <c r="T48" s="1" t="s">
        <v>57</v>
      </c>
      <c r="U48" s="1"/>
      <c r="V48" s="1"/>
      <c r="W48" s="1"/>
      <c r="X48" s="1"/>
      <c r="Y48" s="1"/>
      <c r="Z48" s="1"/>
    </row>
    <row r="49" spans="1:26" ht="14.25" customHeight="1" x14ac:dyDescent="0.25">
      <c r="A49" s="15">
        <v>2</v>
      </c>
      <c r="B49" s="15" t="s">
        <v>58</v>
      </c>
      <c r="C49" s="15"/>
      <c r="D49" s="15"/>
      <c r="E49" s="10">
        <v>49.003</v>
      </c>
      <c r="F49" s="10"/>
      <c r="G49" s="10">
        <v>27.953028457999999</v>
      </c>
      <c r="H49" s="10">
        <v>88.993098797000002</v>
      </c>
      <c r="I49" s="10">
        <v>945.59724374699999</v>
      </c>
      <c r="J49" s="10">
        <v>197.6583</v>
      </c>
      <c r="K49" s="10">
        <v>0</v>
      </c>
      <c r="L49" s="10">
        <v>24.23</v>
      </c>
      <c r="M49" s="10">
        <v>23.3733</v>
      </c>
      <c r="N49" s="10"/>
      <c r="O49" s="10"/>
      <c r="P49" s="10"/>
      <c r="Q49" s="10"/>
      <c r="R49" s="10">
        <v>110.176</v>
      </c>
      <c r="S49" s="31">
        <f t="shared" si="28"/>
        <v>1466.9839710019999</v>
      </c>
      <c r="T49" s="1"/>
      <c r="U49" s="1" t="s">
        <v>59</v>
      </c>
      <c r="V49" s="1"/>
      <c r="W49" s="1"/>
      <c r="X49" s="1"/>
      <c r="Y49" s="1"/>
      <c r="Z49" s="1"/>
    </row>
    <row r="50" spans="1:26" ht="14.25" customHeight="1" x14ac:dyDescent="0.25">
      <c r="A50" s="32" t="s">
        <v>60</v>
      </c>
      <c r="B50" s="33"/>
      <c r="C50" s="33"/>
      <c r="D50" s="33"/>
      <c r="E50" s="34"/>
      <c r="F50" s="34"/>
      <c r="G50" s="34"/>
      <c r="H50" s="34"/>
      <c r="I50" s="34"/>
      <c r="J50" s="34"/>
      <c r="K50" s="34"/>
      <c r="L50" s="34"/>
      <c r="M50" s="34"/>
      <c r="N50" s="34"/>
      <c r="O50" s="34"/>
      <c r="P50" s="34"/>
      <c r="Q50" s="34"/>
      <c r="R50" s="34"/>
      <c r="S50" s="35"/>
      <c r="T50" s="1"/>
      <c r="U50" s="1"/>
      <c r="V50" s="1"/>
      <c r="W50" s="1"/>
      <c r="X50" s="1"/>
      <c r="Y50" s="1"/>
      <c r="Z50" s="1"/>
    </row>
    <row r="51" spans="1:26" ht="14.25" customHeight="1" x14ac:dyDescent="0.25">
      <c r="A51" s="33"/>
      <c r="B51" s="33"/>
      <c r="C51" s="15">
        <v>2006</v>
      </c>
      <c r="D51" s="15">
        <v>2007</v>
      </c>
      <c r="E51" s="15">
        <v>2008</v>
      </c>
      <c r="F51" s="15">
        <v>2009</v>
      </c>
      <c r="G51" s="15">
        <v>2010</v>
      </c>
      <c r="H51" s="15">
        <v>2011</v>
      </c>
      <c r="I51" s="15">
        <v>2012</v>
      </c>
      <c r="J51" s="15">
        <v>2013</v>
      </c>
      <c r="K51" s="15">
        <v>2014</v>
      </c>
      <c r="L51" s="15">
        <v>2015</v>
      </c>
      <c r="M51" s="15">
        <v>2016</v>
      </c>
      <c r="N51" s="15">
        <v>2017</v>
      </c>
      <c r="O51" s="15"/>
      <c r="P51" s="15">
        <v>2019</v>
      </c>
      <c r="Q51" s="15"/>
      <c r="R51" s="15"/>
      <c r="S51" s="15" t="s">
        <v>3</v>
      </c>
      <c r="T51" s="1"/>
      <c r="U51" s="1"/>
      <c r="V51" s="1"/>
      <c r="W51" s="1"/>
      <c r="X51" s="1"/>
      <c r="Y51" s="1"/>
      <c r="Z51" s="1"/>
    </row>
    <row r="52" spans="1:26" ht="14.25" customHeight="1" x14ac:dyDescent="0.25">
      <c r="A52" s="33"/>
      <c r="B52" s="33"/>
      <c r="C52" s="33"/>
      <c r="D52" s="33"/>
      <c r="E52" s="33"/>
      <c r="F52" s="33"/>
      <c r="G52" s="33"/>
      <c r="H52" s="33"/>
      <c r="I52" s="33"/>
      <c r="J52" s="33"/>
      <c r="K52" s="33"/>
      <c r="L52" s="33"/>
      <c r="M52" s="33">
        <v>1</v>
      </c>
      <c r="N52" s="33">
        <v>1</v>
      </c>
      <c r="O52" s="33"/>
      <c r="P52" s="33">
        <v>1</v>
      </c>
      <c r="Q52" s="33"/>
      <c r="R52" s="33"/>
      <c r="S52" s="33">
        <f>SUM(C52:P52)</f>
        <v>3</v>
      </c>
      <c r="T52" s="1"/>
      <c r="U52" s="1"/>
      <c r="V52" s="1"/>
      <c r="W52" s="1"/>
      <c r="X52" s="1"/>
      <c r="Y52" s="1"/>
      <c r="Z52" s="1"/>
    </row>
    <row r="53" spans="1:26" ht="31.5" customHeight="1" x14ac:dyDescent="0.25">
      <c r="A53" s="32" t="s">
        <v>61</v>
      </c>
      <c r="B53" s="33"/>
      <c r="C53" s="33"/>
      <c r="D53" s="33"/>
      <c r="E53" s="33"/>
      <c r="F53" s="33"/>
      <c r="G53" s="33"/>
      <c r="H53" s="33"/>
      <c r="I53" s="33"/>
      <c r="J53" s="33"/>
      <c r="K53" s="33"/>
      <c r="L53" s="33"/>
      <c r="M53" s="33"/>
      <c r="N53" s="33"/>
      <c r="O53" s="33"/>
      <c r="P53" s="33"/>
      <c r="Q53" s="33"/>
      <c r="R53" s="33"/>
      <c r="S53" s="33"/>
      <c r="T53" s="1"/>
      <c r="U53" s="1"/>
      <c r="V53" s="1"/>
      <c r="W53" s="1"/>
      <c r="X53" s="1"/>
      <c r="Y53" s="1"/>
      <c r="Z53" s="1"/>
    </row>
    <row r="54" spans="1:26" ht="14.25" customHeight="1" x14ac:dyDescent="0.25">
      <c r="A54" s="15" t="s">
        <v>1</v>
      </c>
      <c r="B54" s="15" t="s">
        <v>2</v>
      </c>
      <c r="C54" s="15">
        <v>2006</v>
      </c>
      <c r="D54" s="15">
        <v>2007</v>
      </c>
      <c r="E54" s="15">
        <v>2008</v>
      </c>
      <c r="F54" s="15">
        <v>2009</v>
      </c>
      <c r="G54" s="15">
        <v>2010</v>
      </c>
      <c r="H54" s="15">
        <v>2011</v>
      </c>
      <c r="I54" s="15">
        <v>2012</v>
      </c>
      <c r="J54" s="15">
        <v>2013</v>
      </c>
      <c r="K54" s="15">
        <v>2014</v>
      </c>
      <c r="L54" s="15">
        <v>2015</v>
      </c>
      <c r="M54" s="15">
        <v>2016</v>
      </c>
      <c r="N54" s="15">
        <v>2017</v>
      </c>
      <c r="O54" s="15">
        <v>2018</v>
      </c>
      <c r="P54" s="15">
        <v>2019</v>
      </c>
      <c r="Q54" s="15">
        <v>2020</v>
      </c>
      <c r="R54" s="15">
        <v>2021</v>
      </c>
      <c r="S54" s="15" t="s">
        <v>3</v>
      </c>
      <c r="T54" s="1"/>
      <c r="U54" s="1"/>
      <c r="V54" s="1"/>
      <c r="W54" s="1"/>
      <c r="X54" s="1"/>
      <c r="Y54" s="1"/>
      <c r="Z54" s="1"/>
    </row>
    <row r="55" spans="1:26" ht="14.25" customHeight="1" x14ac:dyDescent="0.25">
      <c r="A55" s="15">
        <v>1</v>
      </c>
      <c r="B55" s="15" t="s">
        <v>62</v>
      </c>
      <c r="C55" s="10">
        <f t="shared" ref="C55:K55" si="29">C6+C7+C8</f>
        <v>0</v>
      </c>
      <c r="D55" s="10">
        <f t="shared" si="29"/>
        <v>0</v>
      </c>
      <c r="E55" s="10">
        <f t="shared" si="29"/>
        <v>6</v>
      </c>
      <c r="F55" s="10">
        <f t="shared" si="29"/>
        <v>6</v>
      </c>
      <c r="G55" s="10">
        <f t="shared" si="29"/>
        <v>1</v>
      </c>
      <c r="H55" s="10">
        <f t="shared" si="29"/>
        <v>0</v>
      </c>
      <c r="I55" s="10">
        <f t="shared" si="29"/>
        <v>1</v>
      </c>
      <c r="J55" s="10">
        <f t="shared" si="29"/>
        <v>1</v>
      </c>
      <c r="K55" s="10">
        <f t="shared" si="29"/>
        <v>0</v>
      </c>
      <c r="L55" s="10">
        <v>2</v>
      </c>
      <c r="M55" s="10">
        <v>2</v>
      </c>
      <c r="N55" s="10">
        <v>1</v>
      </c>
      <c r="O55" s="10"/>
      <c r="P55" s="10"/>
      <c r="Q55" s="10"/>
      <c r="R55" s="10">
        <v>1</v>
      </c>
      <c r="S55" s="10">
        <f t="shared" ref="S55:S56" si="30">SUM(C55:R55)</f>
        <v>21</v>
      </c>
      <c r="T55" s="1"/>
      <c r="U55" s="1"/>
      <c r="V55" s="1"/>
      <c r="W55" s="1"/>
      <c r="X55" s="1"/>
      <c r="Y55" s="1"/>
      <c r="Z55" s="1"/>
    </row>
    <row r="56" spans="1:26" ht="14.25" customHeight="1" x14ac:dyDescent="0.25">
      <c r="A56" s="15">
        <v>2</v>
      </c>
      <c r="B56" s="15" t="s">
        <v>63</v>
      </c>
      <c r="C56" s="15">
        <v>0</v>
      </c>
      <c r="D56" s="15">
        <v>0</v>
      </c>
      <c r="E56" s="10">
        <v>1165.8380814229999</v>
      </c>
      <c r="F56" s="10">
        <v>1057.761</v>
      </c>
      <c r="G56" s="10">
        <v>517.14</v>
      </c>
      <c r="H56" s="10">
        <v>87.111999999999995</v>
      </c>
      <c r="I56" s="10">
        <v>63.5</v>
      </c>
      <c r="J56" s="10">
        <v>557.89760000000001</v>
      </c>
      <c r="K56" s="10">
        <v>30</v>
      </c>
      <c r="L56" s="10">
        <v>2864</v>
      </c>
      <c r="M56" s="10">
        <f>18+49.5+501.89</f>
        <v>569.39</v>
      </c>
      <c r="N56" s="10">
        <f>29000000000/10^9+3.0063+35.21149</f>
        <v>67.217790000000008</v>
      </c>
      <c r="O56" s="10"/>
      <c r="P56" s="10"/>
      <c r="Q56" s="10"/>
      <c r="R56" s="10">
        <v>6894.8807999999999</v>
      </c>
      <c r="S56" s="10">
        <f t="shared" si="30"/>
        <v>13874.737271423</v>
      </c>
      <c r="T56" s="1"/>
      <c r="U56" s="1"/>
      <c r="V56" s="1"/>
      <c r="W56" s="1"/>
      <c r="X56" s="1"/>
      <c r="Y56" s="1"/>
      <c r="Z56" s="1"/>
    </row>
    <row r="57" spans="1:26" ht="14.25" customHeight="1" x14ac:dyDescent="0.25">
      <c r="A57" s="16" t="s">
        <v>64</v>
      </c>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5" t="s">
        <v>1</v>
      </c>
      <c r="B58" s="15" t="s">
        <v>2</v>
      </c>
      <c r="C58" s="15">
        <v>2006</v>
      </c>
      <c r="D58" s="15">
        <v>2007</v>
      </c>
      <c r="E58" s="15">
        <v>2008</v>
      </c>
      <c r="F58" s="15">
        <v>2009</v>
      </c>
      <c r="G58" s="15">
        <v>2010</v>
      </c>
      <c r="H58" s="15">
        <v>2011</v>
      </c>
      <c r="I58" s="15">
        <v>2012</v>
      </c>
      <c r="J58" s="15">
        <v>2013</v>
      </c>
      <c r="K58" s="15">
        <v>2014</v>
      </c>
      <c r="L58" s="15">
        <v>2015</v>
      </c>
      <c r="M58" s="15">
        <v>2016</v>
      </c>
      <c r="N58" s="15">
        <v>2017</v>
      </c>
      <c r="O58" s="15">
        <v>2018</v>
      </c>
      <c r="P58" s="15">
        <v>2019</v>
      </c>
      <c r="Q58" s="15">
        <v>2020</v>
      </c>
      <c r="R58" s="15">
        <v>2021</v>
      </c>
      <c r="S58" s="15" t="s">
        <v>3</v>
      </c>
      <c r="T58" s="1"/>
      <c r="U58" s="1"/>
      <c r="V58" s="1"/>
      <c r="W58" s="1"/>
      <c r="X58" s="1"/>
      <c r="Y58" s="1"/>
      <c r="Z58" s="1"/>
    </row>
    <row r="59" spans="1:26" ht="14.25" customHeight="1" x14ac:dyDescent="0.25">
      <c r="A59" s="15">
        <v>1</v>
      </c>
      <c r="B59" s="15" t="s">
        <v>62</v>
      </c>
      <c r="C59" s="15"/>
      <c r="D59" s="15"/>
      <c r="E59" s="15"/>
      <c r="F59" s="15"/>
      <c r="G59" s="15"/>
      <c r="H59" s="15"/>
      <c r="I59" s="15">
        <v>1</v>
      </c>
      <c r="J59" s="15"/>
      <c r="K59" s="15">
        <v>1</v>
      </c>
      <c r="L59" s="15"/>
      <c r="M59" s="15"/>
      <c r="N59" s="15"/>
      <c r="O59" s="15"/>
      <c r="P59" s="15"/>
      <c r="Q59" s="15"/>
      <c r="R59" s="15"/>
      <c r="S59" s="15">
        <f t="shared" ref="S59:S60" si="31">SUM(C59:M59)</f>
        <v>2</v>
      </c>
      <c r="T59" s="1"/>
      <c r="U59" s="1"/>
      <c r="V59" s="1"/>
      <c r="W59" s="1"/>
      <c r="X59" s="1"/>
      <c r="Y59" s="1"/>
      <c r="Z59" s="1"/>
    </row>
    <row r="60" spans="1:26" ht="14.25" customHeight="1" x14ac:dyDescent="0.25">
      <c r="A60" s="15">
        <v>2</v>
      </c>
      <c r="B60" s="15" t="s">
        <v>63</v>
      </c>
      <c r="C60" s="15"/>
      <c r="D60" s="15"/>
      <c r="E60" s="15"/>
      <c r="F60" s="15"/>
      <c r="G60" s="15"/>
      <c r="H60" s="15"/>
      <c r="I60" s="15">
        <v>0</v>
      </c>
      <c r="J60" s="15"/>
      <c r="K60" s="15">
        <v>0.4</v>
      </c>
      <c r="L60" s="15"/>
      <c r="M60" s="15"/>
      <c r="N60" s="15"/>
      <c r="O60" s="15"/>
      <c r="P60" s="15"/>
      <c r="Q60" s="15"/>
      <c r="R60" s="15"/>
      <c r="S60" s="15">
        <f t="shared" si="31"/>
        <v>0.4</v>
      </c>
      <c r="T60" s="1"/>
      <c r="U60" s="1"/>
      <c r="V60" s="1"/>
      <c r="W60" s="1"/>
      <c r="X60" s="1"/>
      <c r="Y60" s="1"/>
      <c r="Z60" s="1"/>
    </row>
    <row r="61" spans="1:26" ht="14.25" customHeight="1" x14ac:dyDescent="0.25">
      <c r="A61" s="16" t="s">
        <v>65</v>
      </c>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5" t="s">
        <v>1</v>
      </c>
      <c r="B62" s="15" t="s">
        <v>2</v>
      </c>
      <c r="C62" s="15">
        <v>2006</v>
      </c>
      <c r="D62" s="15">
        <v>2007</v>
      </c>
      <c r="E62" s="15">
        <v>2008</v>
      </c>
      <c r="F62" s="15">
        <v>2009</v>
      </c>
      <c r="G62" s="15">
        <v>2010</v>
      </c>
      <c r="H62" s="15">
        <v>2011</v>
      </c>
      <c r="I62" s="15">
        <v>2012</v>
      </c>
      <c r="J62" s="15">
        <v>2013</v>
      </c>
      <c r="K62" s="15">
        <v>2014</v>
      </c>
      <c r="L62" s="15">
        <v>2015</v>
      </c>
      <c r="M62" s="15">
        <v>2016</v>
      </c>
      <c r="N62" s="15">
        <v>2017</v>
      </c>
      <c r="O62" s="15">
        <v>2018</v>
      </c>
      <c r="P62" s="15">
        <v>2019</v>
      </c>
      <c r="Q62" s="15">
        <v>2020</v>
      </c>
      <c r="R62" s="15">
        <v>2021</v>
      </c>
      <c r="S62" s="15" t="s">
        <v>3</v>
      </c>
      <c r="T62" s="1"/>
      <c r="U62" s="1"/>
      <c r="V62" s="1"/>
      <c r="W62" s="1"/>
      <c r="X62" s="1"/>
      <c r="Y62" s="1"/>
      <c r="Z62" s="1"/>
    </row>
    <row r="63" spans="1:26" ht="14.25" customHeight="1" x14ac:dyDescent="0.25">
      <c r="A63" s="15">
        <v>1</v>
      </c>
      <c r="B63" s="15" t="s">
        <v>62</v>
      </c>
      <c r="C63" s="15"/>
      <c r="D63" s="15"/>
      <c r="E63" s="15">
        <v>1</v>
      </c>
      <c r="F63" s="15"/>
      <c r="G63" s="15"/>
      <c r="H63" s="15">
        <v>2</v>
      </c>
      <c r="I63" s="15"/>
      <c r="J63" s="15"/>
      <c r="K63" s="15"/>
      <c r="L63" s="15"/>
      <c r="M63" s="15"/>
      <c r="N63" s="15"/>
      <c r="O63" s="15"/>
      <c r="P63" s="15"/>
      <c r="Q63" s="15"/>
      <c r="R63" s="15"/>
      <c r="S63" s="15">
        <f t="shared" ref="S63:S64" si="32">SUM(C63:M63)</f>
        <v>3</v>
      </c>
      <c r="T63" s="1"/>
      <c r="U63" s="1"/>
      <c r="V63" s="1"/>
      <c r="W63" s="1"/>
      <c r="X63" s="1"/>
      <c r="Y63" s="1"/>
      <c r="Z63" s="1"/>
    </row>
    <row r="64" spans="1:26" ht="14.25" customHeight="1" x14ac:dyDescent="0.25">
      <c r="A64" s="15">
        <v>2</v>
      </c>
      <c r="B64" s="15" t="s">
        <v>63</v>
      </c>
      <c r="C64" s="15"/>
      <c r="D64" s="15"/>
      <c r="E64" s="15">
        <v>2.5</v>
      </c>
      <c r="F64" s="15"/>
      <c r="G64" s="15"/>
      <c r="H64" s="15">
        <v>5.3</v>
      </c>
      <c r="I64" s="15"/>
      <c r="J64" s="15"/>
      <c r="K64" s="15"/>
      <c r="L64" s="15"/>
      <c r="M64" s="15"/>
      <c r="N64" s="15"/>
      <c r="O64" s="15"/>
      <c r="P64" s="15"/>
      <c r="Q64" s="15"/>
      <c r="R64" s="15"/>
      <c r="S64" s="15">
        <f t="shared" si="32"/>
        <v>7.8</v>
      </c>
      <c r="T64" s="1"/>
      <c r="U64" s="1"/>
      <c r="V64" s="1"/>
      <c r="W64" s="1"/>
      <c r="X64" s="1"/>
      <c r="Y64" s="1"/>
      <c r="Z64" s="1"/>
    </row>
    <row r="65" spans="1:26" ht="14.25" customHeight="1" x14ac:dyDescent="0.25">
      <c r="A65" s="16" t="s">
        <v>66</v>
      </c>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5" t="s">
        <v>1</v>
      </c>
      <c r="B66" s="15" t="s">
        <v>2</v>
      </c>
      <c r="C66" s="15">
        <v>2006</v>
      </c>
      <c r="D66" s="15">
        <v>2007</v>
      </c>
      <c r="E66" s="15">
        <v>2008</v>
      </c>
      <c r="F66" s="15">
        <v>2009</v>
      </c>
      <c r="G66" s="15">
        <v>2010</v>
      </c>
      <c r="H66" s="15">
        <v>2011</v>
      </c>
      <c r="I66" s="15">
        <v>2012</v>
      </c>
      <c r="J66" s="15">
        <v>2013</v>
      </c>
      <c r="K66" s="15">
        <v>2014</v>
      </c>
      <c r="L66" s="15">
        <v>2015</v>
      </c>
      <c r="M66" s="15">
        <v>2016</v>
      </c>
      <c r="N66" s="15">
        <v>2017</v>
      </c>
      <c r="O66" s="15">
        <v>2018</v>
      </c>
      <c r="P66" s="15">
        <v>2019</v>
      </c>
      <c r="Q66" s="15">
        <v>2020</v>
      </c>
      <c r="R66" s="15">
        <v>2021</v>
      </c>
      <c r="S66" s="15" t="s">
        <v>3</v>
      </c>
      <c r="T66" s="1"/>
      <c r="U66" s="1"/>
      <c r="V66" s="1"/>
      <c r="W66" s="1"/>
      <c r="X66" s="1"/>
      <c r="Y66" s="1"/>
      <c r="Z66" s="1"/>
    </row>
    <row r="67" spans="1:26" ht="14.25" customHeight="1" x14ac:dyDescent="0.25">
      <c r="A67" s="15">
        <v>1</v>
      </c>
      <c r="B67" s="15" t="s">
        <v>62</v>
      </c>
      <c r="C67" s="15"/>
      <c r="D67" s="15"/>
      <c r="E67" s="15"/>
      <c r="F67" s="15">
        <v>1</v>
      </c>
      <c r="G67" s="15"/>
      <c r="H67" s="15"/>
      <c r="I67" s="15"/>
      <c r="J67" s="15"/>
      <c r="K67" s="15"/>
      <c r="L67" s="15"/>
      <c r="M67" s="15"/>
      <c r="N67" s="15"/>
      <c r="O67" s="15"/>
      <c r="P67" s="15"/>
      <c r="Q67" s="15"/>
      <c r="R67" s="15"/>
      <c r="S67" s="15">
        <f t="shared" ref="S67:S68" si="33">SUM(C67:M67)</f>
        <v>1</v>
      </c>
      <c r="T67" s="1"/>
      <c r="U67" s="1"/>
      <c r="V67" s="1"/>
      <c r="W67" s="1"/>
      <c r="X67" s="1"/>
      <c r="Y67" s="1"/>
      <c r="Z67" s="1"/>
    </row>
    <row r="68" spans="1:26" ht="14.25" customHeight="1" x14ac:dyDescent="0.25">
      <c r="A68" s="15">
        <v>2</v>
      </c>
      <c r="B68" s="15" t="s">
        <v>63</v>
      </c>
      <c r="C68" s="15"/>
      <c r="D68" s="15"/>
      <c r="E68" s="15"/>
      <c r="F68" s="15">
        <v>204</v>
      </c>
      <c r="G68" s="15"/>
      <c r="H68" s="15"/>
      <c r="I68" s="15"/>
      <c r="J68" s="15"/>
      <c r="K68" s="15"/>
      <c r="L68" s="15"/>
      <c r="M68" s="15"/>
      <c r="N68" s="15"/>
      <c r="O68" s="15"/>
      <c r="P68" s="15"/>
      <c r="Q68" s="15"/>
      <c r="R68" s="15"/>
      <c r="S68" s="15">
        <f t="shared" si="33"/>
        <v>204</v>
      </c>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4.2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4.2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2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4.2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4.2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4.2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4.2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4.2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4.2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4.2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4.2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4.2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4.2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4.2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4.2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4.2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4.2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4.2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4.2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4.2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4.25" customHeight="1"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4.25" customHeight="1"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4.25" customHeight="1"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4.25" customHeight="1"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4.25" customHeight="1"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4.25" customHeight="1"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4.25" customHeight="1"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4.25" customHeight="1"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4.25" customHeight="1"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4.25" customHeight="1" x14ac:dyDescent="0.25">
      <c r="A1033" s="1"/>
      <c r="B1033" s="1"/>
      <c r="C1033" s="1"/>
      <c r="D1033" s="1"/>
      <c r="E1033" s="1"/>
      <c r="F1033" s="1"/>
      <c r="G1033" s="10">
        <v>29424000000</v>
      </c>
      <c r="H1033" s="1"/>
      <c r="I1033" s="1"/>
      <c r="J1033" s="1"/>
      <c r="K1033" s="1"/>
      <c r="L1033" s="1"/>
      <c r="M1033" s="1"/>
      <c r="N1033" s="1"/>
      <c r="O1033" s="1"/>
      <c r="P1033" s="1"/>
      <c r="Q1033" s="1"/>
      <c r="R1033" s="1"/>
      <c r="S1033" s="1"/>
      <c r="T1033" s="1"/>
      <c r="U1033" s="1"/>
      <c r="V1033" s="1"/>
      <c r="W1033" s="1"/>
      <c r="X1033" s="1"/>
      <c r="Y1033" s="1"/>
      <c r="Z1033" s="1"/>
    </row>
    <row r="1034" spans="1:26" ht="14.25" customHeight="1"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4.25" customHeight="1"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4.25" customHeight="1"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4.25" customHeight="1" x14ac:dyDescent="0.25">
      <c r="A1037" s="1"/>
      <c r="B1037" s="6" t="s">
        <v>67</v>
      </c>
      <c r="C1037" s="1" t="s">
        <v>68</v>
      </c>
      <c r="D1037" s="6" t="s">
        <v>69</v>
      </c>
      <c r="E1037" s="1"/>
      <c r="F1037" s="1"/>
      <c r="G1037" s="1">
        <v>1322000000</v>
      </c>
      <c r="H1037" s="1">
        <v>4283280000</v>
      </c>
      <c r="I1037" s="1"/>
      <c r="J1037" s="1"/>
      <c r="K1037" s="1"/>
      <c r="L1037" s="1"/>
      <c r="M1037" s="1"/>
      <c r="N1037" s="1"/>
      <c r="O1037" s="1"/>
      <c r="P1037" s="1"/>
      <c r="Q1037" s="1"/>
      <c r="R1037" s="1"/>
      <c r="S1037" s="1"/>
      <c r="T1037" s="1"/>
      <c r="U1037" s="1"/>
      <c r="V1037" s="1"/>
      <c r="W1037" s="1"/>
      <c r="X1037" s="1"/>
      <c r="Y1037" s="1"/>
      <c r="Z1037" s="1"/>
    </row>
    <row r="1038" spans="1:26" ht="14.25" customHeight="1"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4.25" customHeight="1"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4.25" customHeight="1"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4.25" customHeight="1" x14ac:dyDescent="0.25">
      <c r="A1041" s="1"/>
      <c r="B1041" s="1"/>
      <c r="C1041" s="1"/>
      <c r="D1041" s="1"/>
      <c r="E1041" s="1"/>
      <c r="F1041" s="1"/>
      <c r="G1041" s="10">
        <v>29714660000</v>
      </c>
      <c r="H1041" s="10">
        <v>347661502500</v>
      </c>
      <c r="I1041" s="1"/>
      <c r="J1041" s="1"/>
      <c r="K1041" s="1"/>
      <c r="L1041" s="1"/>
      <c r="M1041" s="1"/>
      <c r="N1041" s="1"/>
      <c r="O1041" s="1"/>
      <c r="P1041" s="1"/>
      <c r="Q1041" s="1"/>
      <c r="R1041" s="1"/>
      <c r="S1041" s="1"/>
      <c r="T1041" s="1"/>
      <c r="U1041" s="1"/>
      <c r="V1041" s="1"/>
      <c r="W1041" s="1"/>
      <c r="X1041" s="1"/>
      <c r="Y1041" s="1"/>
      <c r="Z1041" s="1"/>
    </row>
    <row r="1042" spans="1:26" ht="14.25" customHeight="1" x14ac:dyDescent="0.25">
      <c r="A1042" s="1"/>
      <c r="B1042" s="1"/>
      <c r="C1042" s="1"/>
      <c r="D1042" s="1"/>
      <c r="E1042" s="1"/>
      <c r="F1042" s="1"/>
      <c r="G1042" s="10">
        <v>178500000000</v>
      </c>
      <c r="H1042" s="10">
        <v>339150000000</v>
      </c>
      <c r="I1042" s="1"/>
      <c r="J1042" s="1"/>
      <c r="K1042" s="1"/>
      <c r="L1042" s="1"/>
      <c r="M1042" s="1"/>
      <c r="N1042" s="1"/>
      <c r="O1042" s="1"/>
      <c r="P1042" s="1"/>
      <c r="Q1042" s="1"/>
      <c r="R1042" s="1"/>
      <c r="S1042" s="1"/>
      <c r="T1042" s="1"/>
      <c r="U1042" s="1"/>
      <c r="V1042" s="1"/>
      <c r="W1042" s="1"/>
      <c r="X1042" s="1"/>
      <c r="Y1042" s="1"/>
      <c r="Z1042" s="1"/>
    </row>
  </sheetData>
  <mergeCells count="1">
    <mergeCell ref="A1:S1"/>
  </mergeCells>
  <pageMargins left="0.19685039370078741" right="0.19685039370078741" top="0.31496062992125984" bottom="0.23622047244094491" header="0" footer="0"/>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86"/>
  <sheetViews>
    <sheetView workbookViewId="0">
      <pane ySplit="1" topLeftCell="A128" activePane="bottomLeft" state="frozen"/>
      <selection pane="bottomLeft" activeCell="K25" sqref="K25"/>
    </sheetView>
  </sheetViews>
  <sheetFormatPr defaultColWidth="12.625" defaultRowHeight="15" customHeight="1" x14ac:dyDescent="0.2"/>
  <cols>
    <col min="1" max="1" width="4" customWidth="1"/>
    <col min="2" max="2" width="5.625" hidden="1" customWidth="1"/>
    <col min="3" max="4" width="8" customWidth="1"/>
    <col min="5" max="5" width="54.5" bestFit="1" customWidth="1"/>
    <col min="6" max="6" width="13.5" bestFit="1" customWidth="1"/>
    <col min="7" max="7" width="33.125" bestFit="1" customWidth="1"/>
    <col min="8" max="8" width="8.875" bestFit="1" customWidth="1"/>
  </cols>
  <sheetData>
    <row r="1" spans="1:8" ht="14.25" customHeight="1" x14ac:dyDescent="0.2">
      <c r="A1" s="37" t="s">
        <v>1</v>
      </c>
      <c r="B1" s="38" t="s">
        <v>80</v>
      </c>
      <c r="C1" s="39" t="s">
        <v>533</v>
      </c>
      <c r="D1" s="38" t="s">
        <v>81</v>
      </c>
      <c r="E1" s="40" t="s">
        <v>82</v>
      </c>
      <c r="F1" s="38" t="s">
        <v>83</v>
      </c>
      <c r="G1" s="38" t="s">
        <v>84</v>
      </c>
      <c r="H1" s="38" t="s">
        <v>85</v>
      </c>
    </row>
    <row r="2" spans="1:8" ht="14.25" customHeight="1" x14ac:dyDescent="0.2">
      <c r="A2" s="41">
        <f>IF(ISBLANK(D2),"",SUBTOTAL(3,$D$2:D2))</f>
        <v>1</v>
      </c>
      <c r="B2" s="41"/>
      <c r="C2" s="42" t="s">
        <v>88</v>
      </c>
      <c r="D2" s="41" t="s">
        <v>88</v>
      </c>
      <c r="E2" s="41" t="str">
        <f>VLOOKUP(D2,'[2]DM '!D$12:Q$96,2,0)</f>
        <v>CTCP vật liệu xây dựng khoáng sản Bình Thuận</v>
      </c>
      <c r="F2" s="41" t="s">
        <v>72</v>
      </c>
      <c r="G2" s="41" t="s">
        <v>90</v>
      </c>
      <c r="H2" s="41" t="s">
        <v>69</v>
      </c>
    </row>
    <row r="3" spans="1:8" ht="14.25" customHeight="1" x14ac:dyDescent="0.2">
      <c r="A3" s="41">
        <f>IF(ISBLANK(D3),"",SUBTOTAL(3,$D$2:D3))</f>
        <v>2</v>
      </c>
      <c r="B3" s="41"/>
      <c r="C3" s="42" t="s">
        <v>91</v>
      </c>
      <c r="D3" s="41" t="s">
        <v>91</v>
      </c>
      <c r="E3" s="41" t="str">
        <f>VLOOKUP(D3,'[2]DM '!D$12:Q$96,2,0)</f>
        <v>CTCP Công trình Giao thông Bình Thuận</v>
      </c>
      <c r="F3" s="41" t="s">
        <v>72</v>
      </c>
      <c r="G3" s="41" t="s">
        <v>93</v>
      </c>
      <c r="H3" s="41" t="s">
        <v>69</v>
      </c>
    </row>
    <row r="4" spans="1:8" ht="14.25" customHeight="1" x14ac:dyDescent="0.2">
      <c r="A4" s="41">
        <f>IF(ISBLANK(D4),"",SUBTOTAL(3,$D$2:D4))</f>
        <v>3</v>
      </c>
      <c r="B4" s="41"/>
      <c r="C4" s="42" t="s">
        <v>94</v>
      </c>
      <c r="D4" s="41" t="s">
        <v>94</v>
      </c>
      <c r="E4" s="41" t="str">
        <f>VLOOKUP(D4,'[2]DM '!D$12:Q$96,2,0)</f>
        <v>CTCP Sửa chữa đường bộ và Xây dựng Tổng hợp II Quảng Bình</v>
      </c>
      <c r="F4" s="41" t="s">
        <v>72</v>
      </c>
      <c r="G4" s="41" t="s">
        <v>96</v>
      </c>
      <c r="H4" s="41" t="s">
        <v>69</v>
      </c>
    </row>
    <row r="5" spans="1:8" ht="14.25" customHeight="1" x14ac:dyDescent="0.2">
      <c r="A5" s="41">
        <f>IF(ISBLANK(D5),"",SUBTOTAL(3,$D$2:D5))</f>
        <v>4</v>
      </c>
      <c r="B5" s="41" t="s">
        <v>100</v>
      </c>
      <c r="C5" s="42" t="s">
        <v>101</v>
      </c>
      <c r="D5" s="41" t="s">
        <v>101</v>
      </c>
      <c r="E5" s="41" t="str">
        <f>VLOOKUP(D5,'[2]DM '!D$12:Q$96,2,0)</f>
        <v>CTCP Cấp nước Gia Lai</v>
      </c>
      <c r="F5" s="41" t="s">
        <v>76</v>
      </c>
      <c r="G5" s="41" t="s">
        <v>99</v>
      </c>
      <c r="H5" s="41" t="s">
        <v>69</v>
      </c>
    </row>
    <row r="6" spans="1:8" ht="14.25" customHeight="1" x14ac:dyDescent="0.2">
      <c r="A6" s="41">
        <f>IF(ISBLANK(D6),"",SUBTOTAL(3,$D$2:D6))</f>
        <v>5</v>
      </c>
      <c r="B6" s="41"/>
      <c r="C6" s="42" t="s">
        <v>103</v>
      </c>
      <c r="D6" s="41" t="s">
        <v>103</v>
      </c>
      <c r="E6" s="41" t="str">
        <f>VLOOKUP(D6,'[2]DM '!D$12:Q$96,2,0)</f>
        <v>CTCP Đầu tư Xuất nhập khẩu Đăk Lăk</v>
      </c>
      <c r="F6" s="41" t="s">
        <v>76</v>
      </c>
      <c r="G6" s="41" t="s">
        <v>105</v>
      </c>
      <c r="H6" s="41" t="s">
        <v>69</v>
      </c>
    </row>
    <row r="7" spans="1:8" ht="14.25" customHeight="1" x14ac:dyDescent="0.2">
      <c r="A7" s="41">
        <f>IF(ISBLANK(D7),"",SUBTOTAL(3,$D$2:D7))</f>
        <v>6</v>
      </c>
      <c r="B7" s="41"/>
      <c r="C7" s="42" t="s">
        <v>106</v>
      </c>
      <c r="D7" s="41" t="s">
        <v>106</v>
      </c>
      <c r="E7" s="41" t="str">
        <f>VLOOKUP(D7,'[2]DM '!D$12:Q$96,2,0)</f>
        <v>CTCP Sửa chữa đường bộ và Xây dựng tổng hợp Quảng Bình</v>
      </c>
      <c r="F7" s="41" t="s">
        <v>72</v>
      </c>
      <c r="G7" s="41" t="s">
        <v>108</v>
      </c>
      <c r="H7" s="41" t="s">
        <v>69</v>
      </c>
    </row>
    <row r="8" spans="1:8" ht="14.25" customHeight="1" x14ac:dyDescent="0.2">
      <c r="A8" s="41">
        <f>IF(ISBLANK(D8),"",SUBTOTAL(3,$D$2:D8))</f>
        <v>7</v>
      </c>
      <c r="B8" s="41"/>
      <c r="C8" s="42" t="s">
        <v>109</v>
      </c>
      <c r="D8" s="41" t="s">
        <v>109</v>
      </c>
      <c r="E8" s="41" t="str">
        <f>VLOOKUP(D8,'[2]DM '!D$12:Q$96,2,0)</f>
        <v>CTCP Đầu tư Xây dựng và Kinh doanh nhà Đak Lak</v>
      </c>
      <c r="F8" s="41" t="s">
        <v>76</v>
      </c>
      <c r="G8" s="41" t="s">
        <v>105</v>
      </c>
      <c r="H8" s="41" t="s">
        <v>69</v>
      </c>
    </row>
    <row r="9" spans="1:8" ht="14.25" customHeight="1" x14ac:dyDescent="0.2">
      <c r="A9" s="41">
        <f>IF(ISBLANK(D9),"",SUBTOTAL(3,$D$2:D9))</f>
        <v>8</v>
      </c>
      <c r="B9" s="41"/>
      <c r="C9" s="42" t="s">
        <v>111</v>
      </c>
      <c r="D9" s="41" t="s">
        <v>111</v>
      </c>
      <c r="E9" s="41" t="str">
        <f>VLOOKUP(D9,'[2]DM '!D$12:Q$96,2,0)</f>
        <v>CTCP Nuôi và dịch vụ thuỷ đặc sản Thừa Thiên Huế</v>
      </c>
      <c r="F9" s="41" t="s">
        <v>76</v>
      </c>
      <c r="G9" s="41" t="s">
        <v>113</v>
      </c>
      <c r="H9" s="41" t="s">
        <v>69</v>
      </c>
    </row>
    <row r="10" spans="1:8" ht="14.25" customHeight="1" x14ac:dyDescent="0.2">
      <c r="A10" s="41">
        <f>IF(ISBLANK(D10),"",SUBTOTAL(3,$D$2:D10))</f>
        <v>9</v>
      </c>
      <c r="B10" s="41"/>
      <c r="C10" s="42" t="s">
        <v>114</v>
      </c>
      <c r="D10" s="41" t="s">
        <v>114</v>
      </c>
      <c r="E10" s="41" t="str">
        <f>VLOOKUP(D10,'[2]DM '!D$12:Q$96,2,0)</f>
        <v>CTCP Cảng Thuận An</v>
      </c>
      <c r="F10" s="41" t="s">
        <v>72</v>
      </c>
      <c r="G10" s="41" t="s">
        <v>113</v>
      </c>
      <c r="H10" s="41" t="s">
        <v>69</v>
      </c>
    </row>
    <row r="11" spans="1:8" ht="14.25" customHeight="1" x14ac:dyDescent="0.2">
      <c r="A11" s="41">
        <f>IF(ISBLANK(D11),"",SUBTOTAL(3,$D$2:D11))</f>
        <v>10</v>
      </c>
      <c r="B11" s="41"/>
      <c r="C11" s="42" t="s">
        <v>116</v>
      </c>
      <c r="D11" s="41" t="s">
        <v>116</v>
      </c>
      <c r="E11" s="41" t="str">
        <f>VLOOKUP(D11,'[2]DM '!D$12:Q$96,2,0)</f>
        <v>CTCP ĐTXD thủy lợi TT Huế (Cơ khí và xây dựng công trình Thừa Thiên Huế)</v>
      </c>
      <c r="F11" s="41" t="s">
        <v>76</v>
      </c>
      <c r="G11" s="41" t="s">
        <v>113</v>
      </c>
      <c r="H11" s="41" t="s">
        <v>69</v>
      </c>
    </row>
    <row r="12" spans="1:8" ht="14.25" customHeight="1" x14ac:dyDescent="0.2">
      <c r="A12" s="41">
        <f>IF(ISBLANK(D12),"",SUBTOTAL(3,$D$2:D12))</f>
        <v>11</v>
      </c>
      <c r="B12" s="41"/>
      <c r="C12" s="42" t="s">
        <v>118</v>
      </c>
      <c r="D12" s="41" t="s">
        <v>118</v>
      </c>
      <c r="E12" s="41" t="str">
        <f>VLOOKUP(D12,'[2]DM '!D$12:Q$96,2,0)</f>
        <v>CTCP Bến xe Kon Tum</v>
      </c>
      <c r="F12" s="41" t="s">
        <v>72</v>
      </c>
      <c r="G12" s="41" t="s">
        <v>90</v>
      </c>
      <c r="H12" s="41" t="s">
        <v>69</v>
      </c>
    </row>
    <row r="13" spans="1:8" ht="14.25" customHeight="1" x14ac:dyDescent="0.2">
      <c r="A13" s="41">
        <f>IF(ISBLANK(D13),"",SUBTOTAL(3,$D$2:D13))</f>
        <v>12</v>
      </c>
      <c r="B13" s="41"/>
      <c r="C13" s="42" t="s">
        <v>120</v>
      </c>
      <c r="D13" s="41" t="s">
        <v>120</v>
      </c>
      <c r="E13" s="41" t="str">
        <f>VLOOKUP(D13,'[2]DM '!D$12:Q$96,2,0)</f>
        <v>CTCP Phương Hải</v>
      </c>
      <c r="F13" s="41" t="s">
        <v>76</v>
      </c>
      <c r="G13" s="41" t="s">
        <v>105</v>
      </c>
      <c r="H13" s="41" t="s">
        <v>69</v>
      </c>
    </row>
    <row r="14" spans="1:8" ht="14.25" customHeight="1" x14ac:dyDescent="0.2">
      <c r="A14" s="41">
        <f>IF(ISBLANK(D14),"",SUBTOTAL(3,$D$2:D14))</f>
        <v>13</v>
      </c>
      <c r="B14" s="41"/>
      <c r="C14" s="42" t="s">
        <v>122</v>
      </c>
      <c r="D14" s="41" t="s">
        <v>122</v>
      </c>
      <c r="E14" s="41" t="str">
        <f>VLOOKUP(D14,'[2]DM '!D$12:Q$96,2,0)</f>
        <v>CTCP Cảng Quảng Bình</v>
      </c>
      <c r="F14" s="41" t="s">
        <v>72</v>
      </c>
      <c r="G14" s="41" t="s">
        <v>113</v>
      </c>
      <c r="H14" s="41" t="s">
        <v>69</v>
      </c>
    </row>
    <row r="15" spans="1:8" ht="14.25" customHeight="1" x14ac:dyDescent="0.2">
      <c r="A15" s="41">
        <f>IF(ISBLANK(D15),"",SUBTOTAL(3,$D$2:D15))</f>
        <v>14</v>
      </c>
      <c r="B15" s="41" t="s">
        <v>124</v>
      </c>
      <c r="C15" s="42" t="s">
        <v>125</v>
      </c>
      <c r="D15" s="41" t="s">
        <v>125</v>
      </c>
      <c r="E15" s="41" t="str">
        <f>VLOOKUP(D15,'[2]DM '!D$12:Q$96,2,0)</f>
        <v>CTCP Công trình GTVT Quảng Nam</v>
      </c>
      <c r="F15" s="41" t="s">
        <v>72</v>
      </c>
      <c r="G15" s="41" t="s">
        <v>113</v>
      </c>
      <c r="H15" s="41" t="s">
        <v>69</v>
      </c>
    </row>
    <row r="16" spans="1:8" ht="14.25" customHeight="1" x14ac:dyDescent="0.2">
      <c r="A16" s="41">
        <f>IF(ISBLANK(D16),"",SUBTOTAL(3,$D$2:D16))</f>
        <v>15</v>
      </c>
      <c r="B16" s="41"/>
      <c r="C16" s="42" t="s">
        <v>127</v>
      </c>
      <c r="D16" s="41" t="s">
        <v>127</v>
      </c>
      <c r="E16" s="41" t="str">
        <f>VLOOKUP(D16,'[2]DM '!D$12:Q$96,2,0)</f>
        <v>CTCP Kỹ nghệ thực phẩm Á Châu</v>
      </c>
      <c r="F16" s="41" t="s">
        <v>72</v>
      </c>
      <c r="G16" s="41" t="s">
        <v>129</v>
      </c>
      <c r="H16" s="41" t="s">
        <v>69</v>
      </c>
    </row>
    <row r="17" spans="1:8" ht="14.25" customHeight="1" x14ac:dyDescent="0.2">
      <c r="A17" s="41">
        <f>IF(ISBLANK(D17),"",SUBTOTAL(3,$D$2:D17))</f>
        <v>16</v>
      </c>
      <c r="B17" s="41"/>
      <c r="C17" s="42" t="s">
        <v>130</v>
      </c>
      <c r="D17" s="41" t="s">
        <v>130</v>
      </c>
      <c r="E17" s="41" t="str">
        <f>VLOOKUP(D17,'[2]DM '!D$12:Q$96,2,0)</f>
        <v>CTCP Du lịch Quảng Ngãi</v>
      </c>
      <c r="F17" s="41" t="s">
        <v>76</v>
      </c>
      <c r="G17" s="41" t="s">
        <v>132</v>
      </c>
      <c r="H17" s="41" t="s">
        <v>69</v>
      </c>
    </row>
    <row r="18" spans="1:8" ht="14.25" customHeight="1" x14ac:dyDescent="0.2">
      <c r="A18" s="41">
        <f>IF(ISBLANK(D18),"",SUBTOTAL(3,$D$2:D18))</f>
        <v>17</v>
      </c>
      <c r="B18" s="41"/>
      <c r="C18" s="42" t="s">
        <v>133</v>
      </c>
      <c r="D18" s="41" t="s">
        <v>133</v>
      </c>
      <c r="E18" s="41" t="str">
        <f>VLOOKUP(D18,'[2]DM '!D$12:Q$96,2,0)</f>
        <v>CTCP Thương mại và Đầu tư Khánh Hoà</v>
      </c>
      <c r="F18" s="41" t="s">
        <v>72</v>
      </c>
      <c r="G18" s="41" t="s">
        <v>135</v>
      </c>
      <c r="H18" s="41" t="s">
        <v>69</v>
      </c>
    </row>
    <row r="19" spans="1:8" ht="14.25" customHeight="1" x14ac:dyDescent="0.2">
      <c r="A19" s="41">
        <f>IF(ISBLANK(D19),"",SUBTOTAL(3,$D$2:D19))</f>
        <v>18</v>
      </c>
      <c r="B19" s="41"/>
      <c r="C19" s="42" t="s">
        <v>136</v>
      </c>
      <c r="D19" s="41" t="s">
        <v>136</v>
      </c>
      <c r="E19" s="41" t="str">
        <f>VLOOKUP(D19,'[2]DM '!D$12:Q$96,2,0)</f>
        <v>CTCP Quản lý và XD đường bộ Lâm Đồng</v>
      </c>
      <c r="F19" s="41" t="s">
        <v>72</v>
      </c>
      <c r="G19" s="41" t="s">
        <v>138</v>
      </c>
      <c r="H19" s="41" t="s">
        <v>69</v>
      </c>
    </row>
    <row r="20" spans="1:8" ht="14.25" customHeight="1" x14ac:dyDescent="0.2">
      <c r="A20" s="41">
        <f>IF(ISBLANK(D20),"",SUBTOTAL(3,$D$2:D20))</f>
        <v>19</v>
      </c>
      <c r="B20" s="41"/>
      <c r="C20" s="42" t="s">
        <v>139</v>
      </c>
      <c r="D20" s="41" t="s">
        <v>139</v>
      </c>
      <c r="E20" s="41" t="str">
        <f>VLOOKUP(D20,'[2]DM '!D$12:Q$96,2,0)</f>
        <v>CTCP Du lịch Lâm Đồng</v>
      </c>
      <c r="F20" s="41" t="s">
        <v>76</v>
      </c>
      <c r="G20" s="41" t="s">
        <v>141</v>
      </c>
      <c r="H20" s="41" t="s">
        <v>69</v>
      </c>
    </row>
    <row r="21" spans="1:8" ht="14.25" customHeight="1" x14ac:dyDescent="0.2">
      <c r="A21" s="41">
        <f>IF(ISBLANK(D21),"",SUBTOTAL(3,$D$2:D21))</f>
        <v>20</v>
      </c>
      <c r="B21" s="41"/>
      <c r="C21" s="42" t="s">
        <v>142</v>
      </c>
      <c r="D21" s="43" t="s">
        <v>142</v>
      </c>
      <c r="E21" s="41" t="str">
        <f>VLOOKUP(D21,'[2]DM '!D$12:Q$96,2,0)</f>
        <v>CTCP Cấp thoát nước Lâm Đồng</v>
      </c>
      <c r="F21" s="41" t="s">
        <v>74</v>
      </c>
      <c r="G21" s="41" t="s">
        <v>141</v>
      </c>
      <c r="H21" s="41" t="s">
        <v>69</v>
      </c>
    </row>
    <row r="22" spans="1:8" ht="14.25" customHeight="1" x14ac:dyDescent="0.2">
      <c r="A22" s="41">
        <f>IF(ISBLANK(D22),"",SUBTOTAL(3,$D$2:D22))</f>
        <v>21</v>
      </c>
      <c r="B22" s="41"/>
      <c r="C22" s="42" t="s">
        <v>143</v>
      </c>
      <c r="D22" s="41" t="s">
        <v>143</v>
      </c>
      <c r="E22" s="44" t="s">
        <v>144</v>
      </c>
      <c r="F22" s="41" t="s">
        <v>72</v>
      </c>
      <c r="G22" s="41" t="s">
        <v>113</v>
      </c>
      <c r="H22" s="41" t="s">
        <v>71</v>
      </c>
    </row>
    <row r="23" spans="1:8" ht="14.25" customHeight="1" x14ac:dyDescent="0.2">
      <c r="A23" s="41">
        <f>IF(ISBLANK(D23),"",SUBTOTAL(3,$D$2:D23))</f>
        <v>22</v>
      </c>
      <c r="B23" s="41" t="s">
        <v>145</v>
      </c>
      <c r="C23" s="42" t="s">
        <v>146</v>
      </c>
      <c r="D23" s="41" t="s">
        <v>146</v>
      </c>
      <c r="E23" s="41" t="s">
        <v>147</v>
      </c>
      <c r="F23" s="41" t="s">
        <v>76</v>
      </c>
      <c r="G23" s="41" t="s">
        <v>113</v>
      </c>
      <c r="H23" s="41" t="s">
        <v>71</v>
      </c>
    </row>
    <row r="24" spans="1:8" ht="14.25" customHeight="1" x14ac:dyDescent="0.2">
      <c r="A24" s="41">
        <f>IF(ISBLANK(D24),"",SUBTOTAL(3,$D$2:D24))</f>
        <v>23</v>
      </c>
      <c r="B24" s="41" t="s">
        <v>148</v>
      </c>
      <c r="C24" s="42" t="s">
        <v>149</v>
      </c>
      <c r="D24" s="41" t="s">
        <v>149</v>
      </c>
      <c r="E24" s="41" t="s">
        <v>150</v>
      </c>
      <c r="F24" s="41" t="s">
        <v>76</v>
      </c>
      <c r="G24" s="41" t="s">
        <v>151</v>
      </c>
      <c r="H24" s="41" t="s">
        <v>71</v>
      </c>
    </row>
    <row r="25" spans="1:8" ht="14.25" customHeight="1" x14ac:dyDescent="0.2">
      <c r="A25" s="41">
        <f>IF(ISBLANK(D25),"",SUBTOTAL(3,$D$2:D25))</f>
        <v>24</v>
      </c>
      <c r="B25" s="41"/>
      <c r="C25" s="42" t="s">
        <v>152</v>
      </c>
      <c r="D25" s="41" t="s">
        <v>152</v>
      </c>
      <c r="E25" s="41" t="s">
        <v>153</v>
      </c>
      <c r="F25" s="41" t="s">
        <v>76</v>
      </c>
      <c r="G25" s="41" t="s">
        <v>113</v>
      </c>
      <c r="H25" s="41" t="s">
        <v>71</v>
      </c>
    </row>
    <row r="26" spans="1:8" ht="14.25" customHeight="1" x14ac:dyDescent="0.2">
      <c r="A26" s="41">
        <f>IF(ISBLANK(D26),"",SUBTOTAL(3,$D$2:D26))</f>
        <v>25</v>
      </c>
      <c r="B26" s="41"/>
      <c r="C26" s="42" t="s">
        <v>154</v>
      </c>
      <c r="D26" s="41" t="s">
        <v>154</v>
      </c>
      <c r="E26" s="41" t="s">
        <v>155</v>
      </c>
      <c r="F26" s="41" t="s">
        <v>76</v>
      </c>
      <c r="G26" s="41" t="s">
        <v>113</v>
      </c>
      <c r="H26" s="41" t="s">
        <v>71</v>
      </c>
    </row>
    <row r="27" spans="1:8" ht="14.25" customHeight="1" x14ac:dyDescent="0.2">
      <c r="A27" s="41">
        <f>IF(ISBLANK(D27),"",SUBTOTAL(3,$D$2:D27))</f>
        <v>26</v>
      </c>
      <c r="B27" s="41"/>
      <c r="C27" s="42" t="s">
        <v>156</v>
      </c>
      <c r="D27" s="41" t="s">
        <v>156</v>
      </c>
      <c r="E27" s="41" t="s">
        <v>157</v>
      </c>
      <c r="F27" s="41" t="s">
        <v>76</v>
      </c>
      <c r="G27" s="41" t="s">
        <v>113</v>
      </c>
      <c r="H27" s="41" t="s">
        <v>71</v>
      </c>
    </row>
    <row r="28" spans="1:8" ht="14.25" customHeight="1" x14ac:dyDescent="0.2">
      <c r="A28" s="41">
        <f>IF(ISBLANK(D28),"",SUBTOTAL(3,$D$2:D28))</f>
        <v>27</v>
      </c>
      <c r="B28" s="41"/>
      <c r="C28" s="42" t="s">
        <v>158</v>
      </c>
      <c r="D28" s="41" t="s">
        <v>158</v>
      </c>
      <c r="E28" s="41" t="s">
        <v>159</v>
      </c>
      <c r="F28" s="41" t="s">
        <v>76</v>
      </c>
      <c r="G28" s="41" t="s">
        <v>160</v>
      </c>
      <c r="H28" s="41" t="s">
        <v>71</v>
      </c>
    </row>
    <row r="29" spans="1:8" ht="14.25" customHeight="1" x14ac:dyDescent="0.2">
      <c r="A29" s="41">
        <f>IF(ISBLANK(D29),"",SUBTOTAL(3,$D$2:D29))</f>
        <v>28</v>
      </c>
      <c r="B29" s="41" t="s">
        <v>161</v>
      </c>
      <c r="C29" s="42" t="s">
        <v>162</v>
      </c>
      <c r="D29" s="41" t="s">
        <v>162</v>
      </c>
      <c r="E29" s="41" t="s">
        <v>163</v>
      </c>
      <c r="F29" s="41" t="s">
        <v>76</v>
      </c>
      <c r="G29" s="41" t="s">
        <v>113</v>
      </c>
      <c r="H29" s="41" t="s">
        <v>71</v>
      </c>
    </row>
    <row r="30" spans="1:8" ht="14.25" customHeight="1" x14ac:dyDescent="0.2">
      <c r="A30" s="41">
        <f>IF(ISBLANK(D30),"",SUBTOTAL(3,$D$2:D30))</f>
        <v>29</v>
      </c>
      <c r="B30" s="41" t="s">
        <v>161</v>
      </c>
      <c r="C30" s="42" t="s">
        <v>164</v>
      </c>
      <c r="D30" s="41" t="s">
        <v>164</v>
      </c>
      <c r="E30" s="41" t="s">
        <v>165</v>
      </c>
      <c r="F30" s="41" t="s">
        <v>76</v>
      </c>
      <c r="G30" s="41" t="s">
        <v>105</v>
      </c>
      <c r="H30" s="41" t="s">
        <v>71</v>
      </c>
    </row>
    <row r="31" spans="1:8" ht="14.25" customHeight="1" x14ac:dyDescent="0.2">
      <c r="A31" s="41">
        <f>IF(ISBLANK(D31),"",SUBTOTAL(3,$D$2:D31))</f>
        <v>30</v>
      </c>
      <c r="B31" s="41"/>
      <c r="C31" s="42" t="s">
        <v>166</v>
      </c>
      <c r="D31" s="41" t="s">
        <v>166</v>
      </c>
      <c r="E31" s="41" t="s">
        <v>167</v>
      </c>
      <c r="F31" s="41" t="s">
        <v>76</v>
      </c>
      <c r="G31" s="41" t="s">
        <v>168</v>
      </c>
      <c r="H31" s="41" t="s">
        <v>71</v>
      </c>
    </row>
    <row r="32" spans="1:8" ht="14.25" customHeight="1" x14ac:dyDescent="0.2">
      <c r="A32" s="41">
        <f>IF(ISBLANK(D32),"",SUBTOTAL(3,$D$2:D32))</f>
        <v>31</v>
      </c>
      <c r="B32" s="41"/>
      <c r="C32" s="42" t="s">
        <v>169</v>
      </c>
      <c r="D32" s="41" t="s">
        <v>169</v>
      </c>
      <c r="E32" s="41" t="s">
        <v>170</v>
      </c>
      <c r="F32" s="41" t="s">
        <v>76</v>
      </c>
      <c r="G32" s="41" t="s">
        <v>171</v>
      </c>
      <c r="H32" s="41" t="s">
        <v>71</v>
      </c>
    </row>
    <row r="33" spans="1:8" ht="14.25" customHeight="1" x14ac:dyDescent="0.2">
      <c r="A33" s="41">
        <f>IF(ISBLANK(D33),"",SUBTOTAL(3,$D$2:D33))</f>
        <v>32</v>
      </c>
      <c r="B33" s="41"/>
      <c r="C33" s="42" t="s">
        <v>172</v>
      </c>
      <c r="D33" s="41" t="s">
        <v>172</v>
      </c>
      <c r="E33" s="41" t="s">
        <v>173</v>
      </c>
      <c r="F33" s="41" t="s">
        <v>70</v>
      </c>
      <c r="G33" s="41" t="s">
        <v>174</v>
      </c>
      <c r="H33" s="41" t="s">
        <v>71</v>
      </c>
    </row>
    <row r="34" spans="1:8" ht="14.25" customHeight="1" x14ac:dyDescent="0.2">
      <c r="A34" s="41">
        <f>IF(ISBLANK(D34),"",SUBTOTAL(3,$D$2:D34))</f>
        <v>33</v>
      </c>
      <c r="B34" s="41"/>
      <c r="C34" s="42" t="s">
        <v>176</v>
      </c>
      <c r="D34" s="45" t="s">
        <v>175</v>
      </c>
      <c r="E34" s="41" t="s">
        <v>177</v>
      </c>
      <c r="F34" s="41" t="s">
        <v>76</v>
      </c>
      <c r="G34" s="41" t="s">
        <v>178</v>
      </c>
      <c r="H34" s="41" t="s">
        <v>71</v>
      </c>
    </row>
    <row r="35" spans="1:8" ht="14.25" customHeight="1" x14ac:dyDescent="0.2">
      <c r="A35" s="41">
        <f>IF(ISBLANK(D35),"",SUBTOTAL(3,$D$2:D35))</f>
        <v>34</v>
      </c>
      <c r="B35" s="41"/>
      <c r="C35" s="42" t="s">
        <v>179</v>
      </c>
      <c r="D35" s="41" t="s">
        <v>179</v>
      </c>
      <c r="E35" s="41" t="s">
        <v>180</v>
      </c>
      <c r="F35" s="41" t="s">
        <v>72</v>
      </c>
      <c r="G35" s="41" t="s">
        <v>168</v>
      </c>
      <c r="H35" s="41" t="s">
        <v>71</v>
      </c>
    </row>
    <row r="36" spans="1:8" ht="14.25" customHeight="1" x14ac:dyDescent="0.2">
      <c r="A36" s="41">
        <f>IF(ISBLANK(D36),"",SUBTOTAL(3,$D$2:D36))</f>
        <v>35</v>
      </c>
      <c r="B36" s="41"/>
      <c r="C36" s="42" t="s">
        <v>181</v>
      </c>
      <c r="D36" s="41" t="s">
        <v>181</v>
      </c>
      <c r="E36" s="41" t="s">
        <v>182</v>
      </c>
      <c r="F36" s="41" t="s">
        <v>76</v>
      </c>
      <c r="G36" s="41" t="s">
        <v>113</v>
      </c>
      <c r="H36" s="41" t="s">
        <v>71</v>
      </c>
    </row>
    <row r="37" spans="1:8" ht="14.25" customHeight="1" x14ac:dyDescent="0.2">
      <c r="A37" s="41">
        <f>IF(ISBLANK(D37),"",SUBTOTAL(3,$D$2:D37))</f>
        <v>36</v>
      </c>
      <c r="B37" s="41"/>
      <c r="C37" s="42" t="s">
        <v>183</v>
      </c>
      <c r="D37" s="41" t="s">
        <v>183</v>
      </c>
      <c r="E37" s="41" t="s">
        <v>184</v>
      </c>
      <c r="F37" s="41" t="s">
        <v>72</v>
      </c>
      <c r="G37" s="41" t="s">
        <v>105</v>
      </c>
      <c r="H37" s="41" t="s">
        <v>71</v>
      </c>
    </row>
    <row r="38" spans="1:8" ht="14.25" customHeight="1" x14ac:dyDescent="0.2">
      <c r="A38" s="41">
        <f>IF(ISBLANK(D38),"",SUBTOTAL(3,$D$2:D38))</f>
        <v>37</v>
      </c>
      <c r="B38" s="41"/>
      <c r="C38" s="42" t="s">
        <v>185</v>
      </c>
      <c r="D38" s="41" t="s">
        <v>185</v>
      </c>
      <c r="E38" s="41" t="s">
        <v>186</v>
      </c>
      <c r="F38" s="41" t="s">
        <v>72</v>
      </c>
      <c r="G38" s="41" t="s">
        <v>187</v>
      </c>
      <c r="H38" s="41" t="s">
        <v>71</v>
      </c>
    </row>
    <row r="39" spans="1:8" ht="14.25" customHeight="1" x14ac:dyDescent="0.2">
      <c r="A39" s="41">
        <f>IF(ISBLANK(D39),"",SUBTOTAL(3,$D$2:D39))</f>
        <v>38</v>
      </c>
      <c r="B39" s="41"/>
      <c r="C39" s="42" t="s">
        <v>188</v>
      </c>
      <c r="D39" s="41" t="s">
        <v>188</v>
      </c>
      <c r="E39" s="41" t="s">
        <v>189</v>
      </c>
      <c r="F39" s="41" t="s">
        <v>72</v>
      </c>
      <c r="G39" s="41" t="s">
        <v>190</v>
      </c>
      <c r="H39" s="41" t="s">
        <v>71</v>
      </c>
    </row>
    <row r="40" spans="1:8" ht="14.25" customHeight="1" x14ac:dyDescent="0.2">
      <c r="A40" s="41">
        <f>IF(ISBLANK(D40),"",SUBTOTAL(3,$D$2:D40))</f>
        <v>39</v>
      </c>
      <c r="B40" s="41"/>
      <c r="C40" s="42" t="s">
        <v>191</v>
      </c>
      <c r="D40" s="41" t="s">
        <v>191</v>
      </c>
      <c r="E40" s="41" t="s">
        <v>192</v>
      </c>
      <c r="F40" s="41" t="s">
        <v>72</v>
      </c>
      <c r="G40" s="41" t="s">
        <v>190</v>
      </c>
      <c r="H40" s="41" t="s">
        <v>71</v>
      </c>
    </row>
    <row r="41" spans="1:8" ht="14.25" customHeight="1" x14ac:dyDescent="0.2">
      <c r="A41" s="41">
        <f>IF(ISBLANK(D41),"",SUBTOTAL(3,$D$2:D41))</f>
        <v>40</v>
      </c>
      <c r="B41" s="41"/>
      <c r="C41" s="42" t="s">
        <v>193</v>
      </c>
      <c r="D41" s="41" t="s">
        <v>193</v>
      </c>
      <c r="E41" s="41" t="s">
        <v>194</v>
      </c>
      <c r="F41" s="41" t="s">
        <v>76</v>
      </c>
      <c r="G41" s="41" t="s">
        <v>190</v>
      </c>
      <c r="H41" s="41" t="s">
        <v>71</v>
      </c>
    </row>
    <row r="42" spans="1:8" ht="14.25" customHeight="1" x14ac:dyDescent="0.2">
      <c r="A42" s="41">
        <f>IF(ISBLANK(D42),"",SUBTOTAL(3,$D$2:D42))</f>
        <v>41</v>
      </c>
      <c r="B42" s="41"/>
      <c r="C42" s="42" t="s">
        <v>195</v>
      </c>
      <c r="D42" s="41" t="s">
        <v>195</v>
      </c>
      <c r="E42" s="41" t="s">
        <v>196</v>
      </c>
      <c r="F42" s="41" t="s">
        <v>72</v>
      </c>
      <c r="G42" s="41" t="s">
        <v>190</v>
      </c>
      <c r="H42" s="41" t="s">
        <v>71</v>
      </c>
    </row>
    <row r="43" spans="1:8" ht="14.25" customHeight="1" x14ac:dyDescent="0.2">
      <c r="A43" s="41">
        <f>IF(ISBLANK(D43),"",SUBTOTAL(3,$D$2:D43))</f>
        <v>42</v>
      </c>
      <c r="B43" s="41"/>
      <c r="C43" s="42" t="s">
        <v>197</v>
      </c>
      <c r="D43" s="41" t="s">
        <v>197</v>
      </c>
      <c r="E43" s="41" t="s">
        <v>198</v>
      </c>
      <c r="F43" s="41" t="s">
        <v>72</v>
      </c>
      <c r="G43" s="41" t="s">
        <v>190</v>
      </c>
      <c r="H43" s="41" t="s">
        <v>71</v>
      </c>
    </row>
    <row r="44" spans="1:8" ht="14.25" customHeight="1" x14ac:dyDescent="0.2">
      <c r="A44" s="41">
        <f>IF(ISBLANK(D44),"",SUBTOTAL(3,$D$2:D44))</f>
        <v>43</v>
      </c>
      <c r="B44" s="41"/>
      <c r="C44" s="42" t="s">
        <v>199</v>
      </c>
      <c r="D44" s="41" t="s">
        <v>199</v>
      </c>
      <c r="E44" s="41" t="s">
        <v>200</v>
      </c>
      <c r="F44" s="41" t="s">
        <v>70</v>
      </c>
      <c r="G44" s="41" t="s">
        <v>138</v>
      </c>
      <c r="H44" s="41" t="s">
        <v>71</v>
      </c>
    </row>
    <row r="45" spans="1:8" ht="14.25" customHeight="1" x14ac:dyDescent="0.25">
      <c r="A45" s="41">
        <f>IF(ISBLANK(D45),"",SUBTOTAL(3,$D$2:D45))</f>
        <v>44</v>
      </c>
      <c r="B45" s="46"/>
      <c r="C45" s="42" t="s">
        <v>201</v>
      </c>
      <c r="D45" s="47" t="s">
        <v>201</v>
      </c>
      <c r="E45" s="41" t="e">
        <f>#REF!</f>
        <v>#REF!</v>
      </c>
      <c r="F45" s="41" t="s">
        <v>76</v>
      </c>
      <c r="G45" s="41" t="s">
        <v>141</v>
      </c>
      <c r="H45" s="41" t="s">
        <v>71</v>
      </c>
    </row>
    <row r="46" spans="1:8" ht="14.25" customHeight="1" x14ac:dyDescent="0.25">
      <c r="A46" s="41">
        <f>IF(ISBLANK(D46),"",SUBTOTAL(3,$D$2:D46))</f>
        <v>45</v>
      </c>
      <c r="B46" s="46"/>
      <c r="C46" s="42" t="s">
        <v>202</v>
      </c>
      <c r="D46" s="47" t="s">
        <v>202</v>
      </c>
      <c r="E46" s="41" t="e">
        <f>#REF!</f>
        <v>#REF!</v>
      </c>
      <c r="F46" s="41" t="s">
        <v>76</v>
      </c>
      <c r="G46" s="41" t="s">
        <v>141</v>
      </c>
      <c r="H46" s="41" t="s">
        <v>71</v>
      </c>
    </row>
    <row r="47" spans="1:8" ht="14.25" customHeight="1" x14ac:dyDescent="0.25">
      <c r="A47" s="41">
        <f>IF(ISBLANK(D47),"",SUBTOTAL(3,$D$2:D47))</f>
        <v>46</v>
      </c>
      <c r="B47" s="46"/>
      <c r="C47" s="42" t="s">
        <v>203</v>
      </c>
      <c r="D47" s="41" t="s">
        <v>203</v>
      </c>
      <c r="E47" s="41" t="s">
        <v>204</v>
      </c>
      <c r="F47" s="41" t="s">
        <v>76</v>
      </c>
      <c r="G47" s="41"/>
      <c r="H47" s="41" t="s">
        <v>71</v>
      </c>
    </row>
    <row r="48" spans="1:8" ht="14.25" customHeight="1" x14ac:dyDescent="0.2">
      <c r="A48" s="41">
        <f>IF(ISBLANK(D48),"",SUBTOTAL(3,$D$2:D48))</f>
        <v>47</v>
      </c>
      <c r="B48" s="41"/>
      <c r="C48" s="42" t="s">
        <v>207</v>
      </c>
      <c r="D48" s="41" t="s">
        <v>207</v>
      </c>
      <c r="E48" s="41" t="s">
        <v>208</v>
      </c>
      <c r="F48" s="41" t="s">
        <v>76</v>
      </c>
      <c r="G48" s="41" t="s">
        <v>209</v>
      </c>
      <c r="H48" s="41" t="s">
        <v>73</v>
      </c>
    </row>
    <row r="49" spans="1:8" ht="14.25" customHeight="1" x14ac:dyDescent="0.2">
      <c r="A49" s="41">
        <f>IF(ISBLANK(D49),"",SUBTOTAL(3,$D$2:D49))</f>
        <v>48</v>
      </c>
      <c r="B49" s="41" t="s">
        <v>210</v>
      </c>
      <c r="C49" s="42" t="s">
        <v>210</v>
      </c>
      <c r="D49" s="45" t="s">
        <v>211</v>
      </c>
      <c r="E49" s="41" t="s">
        <v>212</v>
      </c>
      <c r="F49" s="41" t="s">
        <v>74</v>
      </c>
      <c r="G49" s="41" t="s">
        <v>213</v>
      </c>
      <c r="H49" s="41" t="s">
        <v>73</v>
      </c>
    </row>
    <row r="50" spans="1:8" ht="14.25" customHeight="1" x14ac:dyDescent="0.2">
      <c r="A50" s="41">
        <f>IF(ISBLANK(D50),"",SUBTOTAL(3,$D$2:D50))</f>
        <v>49</v>
      </c>
      <c r="B50" s="41"/>
      <c r="C50" s="42" t="s">
        <v>214</v>
      </c>
      <c r="D50" s="41" t="s">
        <v>214</v>
      </c>
      <c r="E50" s="41" t="s">
        <v>215</v>
      </c>
      <c r="F50" s="41" t="s">
        <v>76</v>
      </c>
      <c r="G50" s="41" t="s">
        <v>113</v>
      </c>
      <c r="H50" s="41" t="s">
        <v>73</v>
      </c>
    </row>
    <row r="51" spans="1:8" ht="14.25" customHeight="1" x14ac:dyDescent="0.2">
      <c r="A51" s="41">
        <f>IF(ISBLANK(D51),"",SUBTOTAL(3,$D$2:D51))</f>
        <v>50</v>
      </c>
      <c r="B51" s="41"/>
      <c r="C51" s="42" t="s">
        <v>216</v>
      </c>
      <c r="D51" s="41" t="s">
        <v>216</v>
      </c>
      <c r="E51" s="41" t="s">
        <v>217</v>
      </c>
      <c r="F51" s="41" t="s">
        <v>76</v>
      </c>
      <c r="G51" s="41" t="s">
        <v>113</v>
      </c>
      <c r="H51" s="41" t="s">
        <v>73</v>
      </c>
    </row>
    <row r="52" spans="1:8" ht="14.25" customHeight="1" x14ac:dyDescent="0.2">
      <c r="A52" s="41">
        <f>IF(ISBLANK(D52),"",SUBTOTAL(3,$D$2:D52))</f>
        <v>51</v>
      </c>
      <c r="B52" s="41"/>
      <c r="C52" s="42" t="s">
        <v>218</v>
      </c>
      <c r="D52" s="41" t="s">
        <v>218</v>
      </c>
      <c r="E52" s="41" t="s">
        <v>219</v>
      </c>
      <c r="F52" s="41" t="s">
        <v>76</v>
      </c>
      <c r="G52" s="41" t="s">
        <v>113</v>
      </c>
      <c r="H52" s="41" t="s">
        <v>73</v>
      </c>
    </row>
    <row r="53" spans="1:8" ht="14.25" customHeight="1" x14ac:dyDescent="0.2">
      <c r="A53" s="41">
        <f>IF(ISBLANK(D53),"",SUBTOTAL(3,$D$2:D53))</f>
        <v>52</v>
      </c>
      <c r="B53" s="41" t="s">
        <v>220</v>
      </c>
      <c r="C53" s="42" t="s">
        <v>221</v>
      </c>
      <c r="D53" s="41" t="s">
        <v>221</v>
      </c>
      <c r="E53" s="41" t="s">
        <v>222</v>
      </c>
      <c r="F53" s="41" t="s">
        <v>74</v>
      </c>
      <c r="G53" s="41" t="s">
        <v>113</v>
      </c>
      <c r="H53" s="41" t="s">
        <v>73</v>
      </c>
    </row>
    <row r="54" spans="1:8" ht="14.25" customHeight="1" x14ac:dyDescent="0.2">
      <c r="A54" s="41">
        <f>IF(ISBLANK(D54),"",SUBTOTAL(3,$D$2:D54))</f>
        <v>53</v>
      </c>
      <c r="B54" s="41" t="s">
        <v>223</v>
      </c>
      <c r="C54" s="42" t="s">
        <v>224</v>
      </c>
      <c r="D54" s="41" t="s">
        <v>224</v>
      </c>
      <c r="E54" s="41" t="s">
        <v>225</v>
      </c>
      <c r="F54" s="41" t="s">
        <v>70</v>
      </c>
      <c r="G54" s="41" t="s">
        <v>113</v>
      </c>
      <c r="H54" s="41" t="s">
        <v>73</v>
      </c>
    </row>
    <row r="55" spans="1:8" ht="14.25" customHeight="1" x14ac:dyDescent="0.2">
      <c r="A55" s="41">
        <f>IF(ISBLANK(D55),"",SUBTOTAL(3,$D$2:D55))</f>
        <v>54</v>
      </c>
      <c r="B55" s="41" t="s">
        <v>226</v>
      </c>
      <c r="C55" s="42" t="s">
        <v>227</v>
      </c>
      <c r="D55" s="41" t="s">
        <v>227</v>
      </c>
      <c r="E55" s="41" t="s">
        <v>228</v>
      </c>
      <c r="F55" s="41" t="s">
        <v>74</v>
      </c>
      <c r="G55" s="41" t="s">
        <v>160</v>
      </c>
      <c r="H55" s="41" t="s">
        <v>73</v>
      </c>
    </row>
    <row r="56" spans="1:8" ht="14.25" customHeight="1" x14ac:dyDescent="0.2">
      <c r="A56" s="41">
        <f>IF(ISBLANK(D56),"",SUBTOTAL(3,$D$2:D56))</f>
        <v>55</v>
      </c>
      <c r="B56" s="41"/>
      <c r="C56" s="42" t="s">
        <v>230</v>
      </c>
      <c r="D56" s="45" t="s">
        <v>229</v>
      </c>
      <c r="E56" s="41" t="s">
        <v>231</v>
      </c>
      <c r="F56" s="41" t="s">
        <v>76</v>
      </c>
      <c r="G56" s="41" t="s">
        <v>232</v>
      </c>
      <c r="H56" s="41" t="s">
        <v>73</v>
      </c>
    </row>
    <row r="57" spans="1:8" ht="14.25" customHeight="1" x14ac:dyDescent="0.2">
      <c r="A57" s="41">
        <f>IF(ISBLANK(D57),"",SUBTOTAL(3,$D$2:D57))</f>
        <v>56</v>
      </c>
      <c r="B57" s="41" t="s">
        <v>233</v>
      </c>
      <c r="C57" s="42" t="s">
        <v>234</v>
      </c>
      <c r="D57" s="41" t="s">
        <v>234</v>
      </c>
      <c r="E57" s="41" t="s">
        <v>235</v>
      </c>
      <c r="F57" s="41" t="s">
        <v>76</v>
      </c>
      <c r="G57" s="41" t="s">
        <v>113</v>
      </c>
      <c r="H57" s="41" t="s">
        <v>73</v>
      </c>
    </row>
    <row r="58" spans="1:8" ht="14.25" customHeight="1" x14ac:dyDescent="0.2">
      <c r="A58" s="41">
        <f>IF(ISBLANK(D58),"",SUBTOTAL(3,$D$2:D58))</f>
        <v>57</v>
      </c>
      <c r="B58" s="41"/>
      <c r="C58" s="42" t="s">
        <v>236</v>
      </c>
      <c r="D58" s="41" t="s">
        <v>236</v>
      </c>
      <c r="E58" s="41" t="s">
        <v>237</v>
      </c>
      <c r="F58" s="41" t="s">
        <v>76</v>
      </c>
      <c r="G58" s="41" t="s">
        <v>151</v>
      </c>
      <c r="H58" s="41" t="s">
        <v>73</v>
      </c>
    </row>
    <row r="59" spans="1:8" ht="14.25" customHeight="1" x14ac:dyDescent="0.2">
      <c r="A59" s="41">
        <f>IF(ISBLANK(D59),"",SUBTOTAL(3,$D$2:D59))</f>
        <v>58</v>
      </c>
      <c r="B59" s="41"/>
      <c r="C59" s="42" t="s">
        <v>238</v>
      </c>
      <c r="D59" s="41" t="s">
        <v>238</v>
      </c>
      <c r="E59" s="41" t="s">
        <v>239</v>
      </c>
      <c r="F59" s="41" t="s">
        <v>76</v>
      </c>
      <c r="G59" s="41" t="s">
        <v>113</v>
      </c>
      <c r="H59" s="41" t="s">
        <v>73</v>
      </c>
    </row>
    <row r="60" spans="1:8" ht="14.25" customHeight="1" x14ac:dyDescent="0.2">
      <c r="A60" s="41">
        <f>IF(ISBLANK(D60),"",SUBTOTAL(3,$D$2:D60))</f>
        <v>59</v>
      </c>
      <c r="B60" s="41"/>
      <c r="C60" s="42" t="s">
        <v>240</v>
      </c>
      <c r="D60" s="47" t="s">
        <v>240</v>
      </c>
      <c r="E60" s="41" t="s">
        <v>241</v>
      </c>
      <c r="F60" s="41" t="s">
        <v>72</v>
      </c>
      <c r="G60" s="41">
        <v>2020</v>
      </c>
      <c r="H60" s="41" t="s">
        <v>73</v>
      </c>
    </row>
    <row r="61" spans="1:8" ht="14.25" customHeight="1" x14ac:dyDescent="0.2">
      <c r="A61" s="41">
        <f>IF(ISBLANK(D61),"",SUBTOTAL(3,$D$2:D61))</f>
        <v>60</v>
      </c>
      <c r="B61" s="41"/>
      <c r="C61" s="42" t="s">
        <v>243</v>
      </c>
      <c r="D61" s="45" t="s">
        <v>242</v>
      </c>
      <c r="E61" s="41" t="s">
        <v>244</v>
      </c>
      <c r="F61" s="41" t="s">
        <v>74</v>
      </c>
      <c r="G61" s="41" t="s">
        <v>232</v>
      </c>
      <c r="H61" s="41" t="s">
        <v>79</v>
      </c>
    </row>
    <row r="62" spans="1:8" ht="14.25" customHeight="1" x14ac:dyDescent="0.2">
      <c r="A62" s="41">
        <f>IF(ISBLANK(D62),"",SUBTOTAL(3,$D$2:D62))</f>
        <v>61</v>
      </c>
      <c r="B62" s="41"/>
      <c r="C62" s="42" t="s">
        <v>246</v>
      </c>
      <c r="D62" s="45" t="s">
        <v>245</v>
      </c>
      <c r="E62" s="41" t="s">
        <v>247</v>
      </c>
      <c r="F62" s="41" t="s">
        <v>76</v>
      </c>
      <c r="G62" s="41" t="s">
        <v>248</v>
      </c>
      <c r="H62" s="41" t="s">
        <v>75</v>
      </c>
    </row>
    <row r="63" spans="1:8" ht="14.25" customHeight="1" x14ac:dyDescent="0.2">
      <c r="A63" s="41">
        <f>IF(ISBLANK(D63),"",SUBTOTAL(3,$D$2:D63))</f>
        <v>62</v>
      </c>
      <c r="B63" s="41"/>
      <c r="C63" s="42" t="s">
        <v>249</v>
      </c>
      <c r="D63" s="41" t="s">
        <v>249</v>
      </c>
      <c r="E63" s="41" t="s">
        <v>250</v>
      </c>
      <c r="F63" s="41" t="s">
        <v>76</v>
      </c>
      <c r="G63" s="41" t="s">
        <v>251</v>
      </c>
      <c r="H63" s="41" t="s">
        <v>75</v>
      </c>
    </row>
    <row r="64" spans="1:8" ht="14.25" customHeight="1" x14ac:dyDescent="0.2">
      <c r="A64" s="41">
        <f>IF(ISBLANK(D64),"",SUBTOTAL(3,$D$2:D64))</f>
        <v>63</v>
      </c>
      <c r="B64" s="41"/>
      <c r="C64" s="42" t="s">
        <v>252</v>
      </c>
      <c r="D64" s="41" t="s">
        <v>252</v>
      </c>
      <c r="E64" s="41" t="s">
        <v>253</v>
      </c>
      <c r="F64" s="41" t="s">
        <v>70</v>
      </c>
      <c r="G64" s="41" t="s">
        <v>254</v>
      </c>
      <c r="H64" s="41" t="s">
        <v>75</v>
      </c>
    </row>
    <row r="65" spans="1:8" ht="14.25" customHeight="1" x14ac:dyDescent="0.2">
      <c r="A65" s="41">
        <f>IF(ISBLANK(D65),"",SUBTOTAL(3,$D$2:D65))</f>
        <v>64</v>
      </c>
      <c r="B65" s="41"/>
      <c r="C65" s="42" t="s">
        <v>256</v>
      </c>
      <c r="D65" s="45" t="s">
        <v>255</v>
      </c>
      <c r="E65" s="44" t="s">
        <v>257</v>
      </c>
      <c r="F65" s="41" t="s">
        <v>70</v>
      </c>
      <c r="G65" s="41" t="s">
        <v>258</v>
      </c>
      <c r="H65" s="41" t="s">
        <v>75</v>
      </c>
    </row>
    <row r="66" spans="1:8" ht="14.25" customHeight="1" x14ac:dyDescent="0.2">
      <c r="A66" s="41">
        <f>IF(ISBLANK(D66),"",SUBTOTAL(3,$D$2:D66))</f>
        <v>65</v>
      </c>
      <c r="B66" s="41" t="s">
        <v>259</v>
      </c>
      <c r="C66" s="42" t="s">
        <v>261</v>
      </c>
      <c r="D66" s="45" t="s">
        <v>260</v>
      </c>
      <c r="E66" s="41" t="s">
        <v>262</v>
      </c>
      <c r="F66" s="41" t="s">
        <v>74</v>
      </c>
      <c r="G66" s="41" t="s">
        <v>263</v>
      </c>
      <c r="H66" s="41" t="s">
        <v>75</v>
      </c>
    </row>
    <row r="67" spans="1:8" ht="14.25" customHeight="1" x14ac:dyDescent="0.2">
      <c r="A67" s="41">
        <f>IF(ISBLANK(D67),"",SUBTOTAL(3,$D$2:D67))</f>
        <v>66</v>
      </c>
      <c r="B67" s="41" t="s">
        <v>264</v>
      </c>
      <c r="C67" s="42" t="s">
        <v>266</v>
      </c>
      <c r="D67" s="45" t="s">
        <v>265</v>
      </c>
      <c r="E67" s="41" t="s">
        <v>267</v>
      </c>
      <c r="F67" s="41" t="s">
        <v>74</v>
      </c>
      <c r="G67" s="41" t="s">
        <v>263</v>
      </c>
      <c r="H67" s="41" t="s">
        <v>75</v>
      </c>
    </row>
    <row r="68" spans="1:8" ht="14.25" customHeight="1" x14ac:dyDescent="0.2">
      <c r="A68" s="41">
        <f>IF(ISBLANK(D68),"",SUBTOTAL(3,$D$2:D68))</f>
        <v>67</v>
      </c>
      <c r="B68" s="41" t="s">
        <v>268</v>
      </c>
      <c r="C68" s="42" t="s">
        <v>270</v>
      </c>
      <c r="D68" s="45" t="s">
        <v>269</v>
      </c>
      <c r="E68" s="41" t="s">
        <v>271</v>
      </c>
      <c r="F68" s="41" t="s">
        <v>76</v>
      </c>
      <c r="G68" s="41" t="s">
        <v>272</v>
      </c>
      <c r="H68" s="41" t="s">
        <v>75</v>
      </c>
    </row>
    <row r="69" spans="1:8" ht="14.25" customHeight="1" x14ac:dyDescent="0.2">
      <c r="A69" s="41">
        <f>IF(ISBLANK(D69),"",SUBTOTAL(3,$D$2:D69))</f>
        <v>68</v>
      </c>
      <c r="B69" s="41"/>
      <c r="C69" s="42" t="s">
        <v>274</v>
      </c>
      <c r="D69" s="45" t="s">
        <v>273</v>
      </c>
      <c r="E69" s="41" t="s">
        <v>275</v>
      </c>
      <c r="F69" s="41" t="s">
        <v>76</v>
      </c>
      <c r="G69" s="41" t="s">
        <v>276</v>
      </c>
      <c r="H69" s="41" t="s">
        <v>75</v>
      </c>
    </row>
    <row r="70" spans="1:8" ht="14.25" customHeight="1" x14ac:dyDescent="0.2">
      <c r="A70" s="41">
        <f>IF(ISBLANK(D70),"",SUBTOTAL(3,$D$2:D70))</f>
        <v>69</v>
      </c>
      <c r="B70" s="41"/>
      <c r="C70" s="42" t="s">
        <v>277</v>
      </c>
      <c r="D70" s="41" t="s">
        <v>277</v>
      </c>
      <c r="E70" s="41" t="str">
        <f>VLOOKUP(D70,'[2]DM '!D$12:Q$96,2,0)</f>
        <v>CTCP Quản lý và xây dựng đường bộ Quảng Nam - Đà Nẵng</v>
      </c>
      <c r="F70" s="41" t="s">
        <v>76</v>
      </c>
      <c r="G70" s="41" t="s">
        <v>279</v>
      </c>
      <c r="H70" s="41" t="s">
        <v>69</v>
      </c>
    </row>
    <row r="71" spans="1:8" ht="14.25" customHeight="1" x14ac:dyDescent="0.2">
      <c r="A71" s="41">
        <f>IF(ISBLANK(D71),"",SUBTOTAL(3,$D$2:D71))</f>
        <v>70</v>
      </c>
      <c r="B71" s="41"/>
      <c r="C71" s="42" t="s">
        <v>280</v>
      </c>
      <c r="D71" s="41" t="s">
        <v>280</v>
      </c>
      <c r="E71" s="41" t="s">
        <v>281</v>
      </c>
      <c r="F71" s="41" t="s">
        <v>72</v>
      </c>
      <c r="G71" s="41" t="s">
        <v>282</v>
      </c>
      <c r="H71" s="41" t="s">
        <v>75</v>
      </c>
    </row>
    <row r="72" spans="1:8" ht="14.25" customHeight="1" x14ac:dyDescent="0.2">
      <c r="A72" s="41">
        <f>IF(ISBLANK(D72),"",SUBTOTAL(3,$D$2:D72))</f>
        <v>71</v>
      </c>
      <c r="B72" s="41"/>
      <c r="C72" s="42" t="s">
        <v>283</v>
      </c>
      <c r="D72" s="41" t="s">
        <v>283</v>
      </c>
      <c r="E72" s="41" t="s">
        <v>284</v>
      </c>
      <c r="F72" s="41" t="s">
        <v>72</v>
      </c>
      <c r="G72" s="41" t="s">
        <v>282</v>
      </c>
      <c r="H72" s="41" t="s">
        <v>75</v>
      </c>
    </row>
    <row r="73" spans="1:8" ht="14.25" customHeight="1" x14ac:dyDescent="0.2">
      <c r="A73" s="41">
        <f>IF(ISBLANK(D73),"",SUBTOTAL(3,$D$2:D73))</f>
        <v>72</v>
      </c>
      <c r="B73" s="41"/>
      <c r="C73" s="42" t="s">
        <v>285</v>
      </c>
      <c r="D73" s="41" t="s">
        <v>285</v>
      </c>
      <c r="E73" s="41" t="s">
        <v>286</v>
      </c>
      <c r="F73" s="41" t="s">
        <v>76</v>
      </c>
      <c r="G73" s="41" t="s">
        <v>113</v>
      </c>
      <c r="H73" s="41" t="s">
        <v>75</v>
      </c>
    </row>
    <row r="74" spans="1:8" ht="14.25" customHeight="1" x14ac:dyDescent="0.2">
      <c r="A74" s="41">
        <f>IF(ISBLANK(D74),"",SUBTOTAL(3,$D$2:D74))</f>
        <v>73</v>
      </c>
      <c r="B74" s="41"/>
      <c r="C74" s="42" t="s">
        <v>287</v>
      </c>
      <c r="D74" s="41" t="s">
        <v>287</v>
      </c>
      <c r="E74" s="41" t="s">
        <v>288</v>
      </c>
      <c r="F74" s="41" t="s">
        <v>76</v>
      </c>
      <c r="G74" s="41" t="s">
        <v>113</v>
      </c>
      <c r="H74" s="41" t="s">
        <v>75</v>
      </c>
    </row>
    <row r="75" spans="1:8" ht="14.25" customHeight="1" x14ac:dyDescent="0.2">
      <c r="A75" s="41">
        <f>IF(ISBLANK(D75),"",SUBTOTAL(3,$D$2:D75))</f>
        <v>74</v>
      </c>
      <c r="B75" s="41"/>
      <c r="C75" s="42" t="s">
        <v>290</v>
      </c>
      <c r="D75" s="45" t="s">
        <v>289</v>
      </c>
      <c r="E75" s="41" t="s">
        <v>291</v>
      </c>
      <c r="F75" s="41" t="s">
        <v>76</v>
      </c>
      <c r="G75" s="41" t="s">
        <v>232</v>
      </c>
      <c r="H75" s="41" t="s">
        <v>75</v>
      </c>
    </row>
    <row r="76" spans="1:8" ht="14.25" customHeight="1" x14ac:dyDescent="0.2">
      <c r="A76" s="41">
        <f>IF(ISBLANK(D76),"",SUBTOTAL(3,$D$2:D76))</f>
        <v>75</v>
      </c>
      <c r="B76" s="41"/>
      <c r="C76" s="42" t="s">
        <v>292</v>
      </c>
      <c r="D76" s="41" t="s">
        <v>292</v>
      </c>
      <c r="E76" s="41" t="s">
        <v>293</v>
      </c>
      <c r="F76" s="41" t="s">
        <v>76</v>
      </c>
      <c r="G76" s="41" t="s">
        <v>168</v>
      </c>
      <c r="H76" s="41" t="s">
        <v>75</v>
      </c>
    </row>
    <row r="77" spans="1:8" ht="14.25" customHeight="1" x14ac:dyDescent="0.2">
      <c r="A77" s="41">
        <f>IF(ISBLANK(D77),"",SUBTOTAL(3,$D$2:D77))</f>
        <v>76</v>
      </c>
      <c r="B77" s="41" t="s">
        <v>294</v>
      </c>
      <c r="C77" s="42" t="s">
        <v>295</v>
      </c>
      <c r="D77" s="41" t="s">
        <v>295</v>
      </c>
      <c r="E77" s="41" t="s">
        <v>296</v>
      </c>
      <c r="F77" s="41" t="s">
        <v>72</v>
      </c>
      <c r="G77" s="41" t="s">
        <v>190</v>
      </c>
      <c r="H77" s="41" t="s">
        <v>75</v>
      </c>
    </row>
    <row r="78" spans="1:8" ht="14.25" customHeight="1" x14ac:dyDescent="0.2">
      <c r="A78" s="41">
        <f>IF(ISBLANK(D78),"",SUBTOTAL(3,$D$2:D78))</f>
        <v>77</v>
      </c>
      <c r="B78" s="41"/>
      <c r="C78" s="42" t="s">
        <v>297</v>
      </c>
      <c r="D78" s="41" t="s">
        <v>297</v>
      </c>
      <c r="E78" s="41" t="s">
        <v>298</v>
      </c>
      <c r="F78" s="41" t="s">
        <v>72</v>
      </c>
      <c r="G78" s="41" t="s">
        <v>190</v>
      </c>
      <c r="H78" s="41" t="s">
        <v>75</v>
      </c>
    </row>
    <row r="79" spans="1:8" ht="14.25" customHeight="1" x14ac:dyDescent="0.2">
      <c r="A79" s="41">
        <f>IF(ISBLANK(D79),"",SUBTOTAL(3,$D$2:D79))</f>
        <v>78</v>
      </c>
      <c r="B79" s="41"/>
      <c r="C79" s="42" t="s">
        <v>299</v>
      </c>
      <c r="D79" s="41" t="s">
        <v>299</v>
      </c>
      <c r="E79" s="41" t="s">
        <v>300</v>
      </c>
      <c r="F79" s="41" t="s">
        <v>72</v>
      </c>
      <c r="G79" s="41" t="s">
        <v>190</v>
      </c>
      <c r="H79" s="41" t="s">
        <v>75</v>
      </c>
    </row>
    <row r="80" spans="1:8" ht="14.25" customHeight="1" x14ac:dyDescent="0.2">
      <c r="A80" s="41">
        <f>IF(ISBLANK(D80),"",SUBTOTAL(3,$D$2:D80))</f>
        <v>79</v>
      </c>
      <c r="B80" s="41"/>
      <c r="C80" s="42" t="s">
        <v>301</v>
      </c>
      <c r="D80" s="41" t="s">
        <v>301</v>
      </c>
      <c r="E80" s="41" t="s">
        <v>302</v>
      </c>
      <c r="F80" s="41" t="s">
        <v>74</v>
      </c>
      <c r="G80" s="41" t="s">
        <v>303</v>
      </c>
      <c r="H80" s="41" t="s">
        <v>75</v>
      </c>
    </row>
    <row r="81" spans="1:8" ht="14.25" customHeight="1" x14ac:dyDescent="0.2">
      <c r="A81" s="41">
        <f>IF(ISBLANK(D81),"",SUBTOTAL(3,$D$2:D81))</f>
        <v>80</v>
      </c>
      <c r="B81" s="41" t="s">
        <v>304</v>
      </c>
      <c r="C81" s="42" t="s">
        <v>305</v>
      </c>
      <c r="D81" s="41" t="s">
        <v>305</v>
      </c>
      <c r="E81" s="41" t="s">
        <v>306</v>
      </c>
      <c r="F81" s="41" t="s">
        <v>72</v>
      </c>
      <c r="G81" s="41" t="s">
        <v>135</v>
      </c>
      <c r="H81" s="41" t="s">
        <v>75</v>
      </c>
    </row>
    <row r="82" spans="1:8" ht="14.25" customHeight="1" x14ac:dyDescent="0.2">
      <c r="A82" s="41">
        <f>IF(ISBLANK(D82),"",SUBTOTAL(3,$D$2:D82))</f>
        <v>81</v>
      </c>
      <c r="B82" s="41"/>
      <c r="C82" s="42" t="s">
        <v>307</v>
      </c>
      <c r="D82" s="41" t="s">
        <v>307</v>
      </c>
      <c r="E82" s="44" t="s">
        <v>308</v>
      </c>
      <c r="F82" s="41" t="s">
        <v>72</v>
      </c>
      <c r="G82" s="41" t="s">
        <v>309</v>
      </c>
      <c r="H82" s="41" t="s">
        <v>75</v>
      </c>
    </row>
    <row r="83" spans="1:8" ht="14.25" customHeight="1" x14ac:dyDescent="0.2">
      <c r="A83" s="41">
        <f>IF(ISBLANK(D83),"",SUBTOTAL(3,$D$2:D83))</f>
        <v>82</v>
      </c>
      <c r="B83" s="41"/>
      <c r="C83" s="42" t="s">
        <v>310</v>
      </c>
      <c r="D83" s="41" t="s">
        <v>310</v>
      </c>
      <c r="E83" s="41" t="s">
        <v>311</v>
      </c>
      <c r="F83" s="41" t="s">
        <v>70</v>
      </c>
      <c r="G83" s="41" t="s">
        <v>312</v>
      </c>
      <c r="H83" s="41" t="s">
        <v>75</v>
      </c>
    </row>
    <row r="84" spans="1:8" ht="14.25" customHeight="1" x14ac:dyDescent="0.2">
      <c r="A84" s="41">
        <f>IF(ISBLANK(D84),"",SUBTOTAL(3,$D$2:D84))</f>
        <v>83</v>
      </c>
      <c r="B84" s="41" t="s">
        <v>313</v>
      </c>
      <c r="C84" s="42" t="s">
        <v>314</v>
      </c>
      <c r="D84" s="41" t="s">
        <v>314</v>
      </c>
      <c r="E84" s="41" t="s">
        <v>315</v>
      </c>
      <c r="F84" s="41" t="s">
        <v>74</v>
      </c>
      <c r="G84" s="41" t="s">
        <v>108</v>
      </c>
      <c r="H84" s="41" t="s">
        <v>75</v>
      </c>
    </row>
    <row r="85" spans="1:8" ht="14.25" customHeight="1" x14ac:dyDescent="0.2">
      <c r="A85" s="41">
        <f>IF(ISBLANK(D85),"",SUBTOTAL(3,$D$2:D85))</f>
        <v>84</v>
      </c>
      <c r="B85" s="41"/>
      <c r="C85" s="42" t="s">
        <v>316</v>
      </c>
      <c r="D85" s="41" t="s">
        <v>316</v>
      </c>
      <c r="E85" s="41" t="s">
        <v>317</v>
      </c>
      <c r="F85" s="41" t="s">
        <v>76</v>
      </c>
      <c r="G85" s="41" t="s">
        <v>318</v>
      </c>
      <c r="H85" s="41" t="s">
        <v>75</v>
      </c>
    </row>
    <row r="86" spans="1:8" ht="14.25" customHeight="1" x14ac:dyDescent="0.2">
      <c r="A86" s="41">
        <f>IF(ISBLANK(D86),"",SUBTOTAL(3,$D$2:D86))</f>
        <v>85</v>
      </c>
      <c r="B86" s="41" t="s">
        <v>319</v>
      </c>
      <c r="C86" s="42" t="s">
        <v>320</v>
      </c>
      <c r="D86" s="41" t="s">
        <v>320</v>
      </c>
      <c r="E86" s="41" t="s">
        <v>321</v>
      </c>
      <c r="F86" s="41" t="s">
        <v>74</v>
      </c>
      <c r="G86" s="41" t="s">
        <v>322</v>
      </c>
      <c r="H86" s="41" t="s">
        <v>75</v>
      </c>
    </row>
    <row r="87" spans="1:8" ht="14.25" customHeight="1" x14ac:dyDescent="0.2">
      <c r="A87" s="41">
        <f>IF(ISBLANK(D87),"",SUBTOTAL(3,$D$2:D87))</f>
        <v>86</v>
      </c>
      <c r="B87" s="41"/>
      <c r="C87" s="42" t="s">
        <v>323</v>
      </c>
      <c r="D87" s="47" t="s">
        <v>323</v>
      </c>
      <c r="E87" s="41" t="str">
        <f>VLOOKUP(D87,'[2]DM '!D$12:Q$96,2,0)</f>
        <v>CTCP Quản lý và xây dựng đường bộ Quảng Ngãi</v>
      </c>
      <c r="F87" s="41" t="s">
        <v>76</v>
      </c>
      <c r="G87" s="41" t="s">
        <v>324</v>
      </c>
      <c r="H87" s="41" t="s">
        <v>69</v>
      </c>
    </row>
    <row r="88" spans="1:8" ht="14.25" customHeight="1" x14ac:dyDescent="0.2">
      <c r="A88" s="41">
        <f>IF(ISBLANK(D88),"",SUBTOTAL(3,$D$2:D88))</f>
        <v>87</v>
      </c>
      <c r="B88" s="41"/>
      <c r="C88" s="42" t="s">
        <v>325</v>
      </c>
      <c r="D88" s="47" t="s">
        <v>325</v>
      </c>
      <c r="E88" s="47" t="e">
        <f>#REF!</f>
        <v>#REF!</v>
      </c>
      <c r="F88" s="41" t="s">
        <v>70</v>
      </c>
      <c r="G88" s="41" t="s">
        <v>326</v>
      </c>
      <c r="H88" s="41" t="s">
        <v>75</v>
      </c>
    </row>
    <row r="89" spans="1:8" ht="14.25" customHeight="1" x14ac:dyDescent="0.2">
      <c r="A89" s="41">
        <f>IF(ISBLANK(D89),"",SUBTOTAL(3,$D$2:D89))</f>
        <v>88</v>
      </c>
      <c r="B89" s="41" t="s">
        <v>327</v>
      </c>
      <c r="C89" s="42" t="s">
        <v>328</v>
      </c>
      <c r="D89" s="41" t="s">
        <v>328</v>
      </c>
      <c r="E89" s="41" t="s">
        <v>329</v>
      </c>
      <c r="F89" s="41" t="s">
        <v>74</v>
      </c>
      <c r="G89" s="41" t="s">
        <v>113</v>
      </c>
      <c r="H89" s="41" t="s">
        <v>77</v>
      </c>
    </row>
    <row r="90" spans="1:8" ht="14.25" customHeight="1" x14ac:dyDescent="0.2">
      <c r="A90" s="41">
        <f>IF(ISBLANK(D90),"",SUBTOTAL(3,$D$2:D90))</f>
        <v>89</v>
      </c>
      <c r="B90" s="41" t="s">
        <v>330</v>
      </c>
      <c r="C90" s="42" t="s">
        <v>331</v>
      </c>
      <c r="D90" s="41" t="s">
        <v>331</v>
      </c>
      <c r="E90" s="41" t="s">
        <v>332</v>
      </c>
      <c r="F90" s="41" t="s">
        <v>74</v>
      </c>
      <c r="G90" s="41" t="s">
        <v>113</v>
      </c>
      <c r="H90" s="41" t="s">
        <v>77</v>
      </c>
    </row>
    <row r="91" spans="1:8" ht="14.25" customHeight="1" x14ac:dyDescent="0.2">
      <c r="A91" s="41">
        <f>IF(ISBLANK(D91),"",SUBTOTAL(3,$D$2:D91))</f>
        <v>90</v>
      </c>
      <c r="B91" s="41" t="s">
        <v>333</v>
      </c>
      <c r="C91" s="42" t="s">
        <v>334</v>
      </c>
      <c r="D91" s="41" t="s">
        <v>334</v>
      </c>
      <c r="E91" s="41" t="s">
        <v>335</v>
      </c>
      <c r="F91" s="41" t="s">
        <v>76</v>
      </c>
      <c r="G91" s="41" t="s">
        <v>113</v>
      </c>
      <c r="H91" s="41" t="s">
        <v>77</v>
      </c>
    </row>
    <row r="92" spans="1:8" ht="14.25" customHeight="1" x14ac:dyDescent="0.2">
      <c r="A92" s="41">
        <f>IF(ISBLANK(D92),"",SUBTOTAL(3,$D$2:D92))</f>
        <v>91</v>
      </c>
      <c r="B92" s="41"/>
      <c r="C92" s="42" t="s">
        <v>336</v>
      </c>
      <c r="D92" s="41" t="s">
        <v>336</v>
      </c>
      <c r="E92" s="41" t="s">
        <v>337</v>
      </c>
      <c r="F92" s="41" t="s">
        <v>76</v>
      </c>
      <c r="G92" s="41" t="s">
        <v>282</v>
      </c>
      <c r="H92" s="41" t="s">
        <v>77</v>
      </c>
    </row>
    <row r="93" spans="1:8" ht="14.25" customHeight="1" x14ac:dyDescent="0.2">
      <c r="A93" s="41">
        <f>IF(ISBLANK(D93),"",SUBTOTAL(3,$D$2:D93))</f>
        <v>92</v>
      </c>
      <c r="B93" s="41"/>
      <c r="C93" s="42" t="s">
        <v>338</v>
      </c>
      <c r="D93" s="41" t="s">
        <v>338</v>
      </c>
      <c r="E93" s="41" t="s">
        <v>339</v>
      </c>
      <c r="F93" s="41" t="s">
        <v>76</v>
      </c>
      <c r="G93" s="41" t="s">
        <v>282</v>
      </c>
      <c r="H93" s="41" t="s">
        <v>77</v>
      </c>
    </row>
    <row r="94" spans="1:8" ht="14.25" customHeight="1" x14ac:dyDescent="0.2">
      <c r="A94" s="41">
        <f>IF(ISBLANK(D94),"",SUBTOTAL(3,$D$2:D94))</f>
        <v>93</v>
      </c>
      <c r="B94" s="41" t="s">
        <v>340</v>
      </c>
      <c r="C94" s="42" t="s">
        <v>341</v>
      </c>
      <c r="D94" s="41" t="s">
        <v>341</v>
      </c>
      <c r="E94" s="41" t="s">
        <v>342</v>
      </c>
      <c r="F94" s="41" t="s">
        <v>74</v>
      </c>
      <c r="G94" s="41" t="s">
        <v>105</v>
      </c>
      <c r="H94" s="41" t="s">
        <v>77</v>
      </c>
    </row>
    <row r="95" spans="1:8" ht="14.25" customHeight="1" x14ac:dyDescent="0.2">
      <c r="A95" s="41">
        <f>IF(ISBLANK(D95),"",SUBTOTAL(3,$D$2:D95))</f>
        <v>94</v>
      </c>
      <c r="B95" s="41"/>
      <c r="C95" s="42" t="s">
        <v>343</v>
      </c>
      <c r="D95" s="41" t="s">
        <v>343</v>
      </c>
      <c r="E95" s="41" t="s">
        <v>344</v>
      </c>
      <c r="F95" s="41" t="s">
        <v>76</v>
      </c>
      <c r="G95" s="41" t="s">
        <v>113</v>
      </c>
      <c r="H95" s="41" t="s">
        <v>77</v>
      </c>
    </row>
    <row r="96" spans="1:8" ht="14.25" customHeight="1" x14ac:dyDescent="0.2">
      <c r="A96" s="41">
        <f>IF(ISBLANK(D96),"",SUBTOTAL(3,$D$2:D96))</f>
        <v>95</v>
      </c>
      <c r="B96" s="41"/>
      <c r="C96" s="42" t="s">
        <v>345</v>
      </c>
      <c r="D96" s="41" t="s">
        <v>345</v>
      </c>
      <c r="E96" s="41" t="s">
        <v>346</v>
      </c>
      <c r="F96" s="41" t="s">
        <v>76</v>
      </c>
      <c r="G96" s="41" t="s">
        <v>113</v>
      </c>
      <c r="H96" s="41" t="s">
        <v>77</v>
      </c>
    </row>
    <row r="97" spans="1:8" ht="14.25" customHeight="1" x14ac:dyDescent="0.2">
      <c r="A97" s="41">
        <f>IF(ISBLANK(D97),"",SUBTOTAL(3,$D$2:D97))</f>
        <v>96</v>
      </c>
      <c r="B97" s="41"/>
      <c r="C97" s="42" t="s">
        <v>347</v>
      </c>
      <c r="D97" s="41" t="s">
        <v>347</v>
      </c>
      <c r="E97" s="41" t="s">
        <v>348</v>
      </c>
      <c r="F97" s="41" t="s">
        <v>76</v>
      </c>
      <c r="G97" s="41" t="s">
        <v>113</v>
      </c>
      <c r="H97" s="41" t="s">
        <v>77</v>
      </c>
    </row>
    <row r="98" spans="1:8" ht="14.25" customHeight="1" x14ac:dyDescent="0.2">
      <c r="A98" s="41">
        <f>IF(ISBLANK(D98),"",SUBTOTAL(3,$D$2:D98))</f>
        <v>97</v>
      </c>
      <c r="B98" s="41" t="s">
        <v>349</v>
      </c>
      <c r="C98" s="42" t="s">
        <v>350</v>
      </c>
      <c r="D98" s="41" t="s">
        <v>350</v>
      </c>
      <c r="E98" s="41" t="s">
        <v>351</v>
      </c>
      <c r="F98" s="41" t="s">
        <v>74</v>
      </c>
      <c r="G98" s="41" t="s">
        <v>105</v>
      </c>
      <c r="H98" s="41" t="s">
        <v>77</v>
      </c>
    </row>
    <row r="99" spans="1:8" ht="14.25" customHeight="1" x14ac:dyDescent="0.2">
      <c r="A99" s="41">
        <f>IF(ISBLANK(D99),"",SUBTOTAL(3,$D$2:D99))</f>
        <v>98</v>
      </c>
      <c r="B99" s="41"/>
      <c r="C99" s="42" t="s">
        <v>352</v>
      </c>
      <c r="D99" s="41" t="s">
        <v>352</v>
      </c>
      <c r="E99" s="41" t="s">
        <v>353</v>
      </c>
      <c r="F99" s="41" t="s">
        <v>76</v>
      </c>
      <c r="G99" s="41" t="s">
        <v>354</v>
      </c>
      <c r="H99" s="41" t="s">
        <v>77</v>
      </c>
    </row>
    <row r="100" spans="1:8" ht="14.25" customHeight="1" x14ac:dyDescent="0.2">
      <c r="A100" s="41">
        <f>IF(ISBLANK(D100),"",SUBTOTAL(3,$D$2:D100))</f>
        <v>99</v>
      </c>
      <c r="B100" s="41" t="s">
        <v>355</v>
      </c>
      <c r="C100" s="42" t="s">
        <v>356</v>
      </c>
      <c r="D100" s="41" t="s">
        <v>356</v>
      </c>
      <c r="E100" s="41" t="s">
        <v>357</v>
      </c>
      <c r="F100" s="41" t="s">
        <v>74</v>
      </c>
      <c r="G100" s="41" t="s">
        <v>105</v>
      </c>
      <c r="H100" s="41" t="s">
        <v>77</v>
      </c>
    </row>
    <row r="101" spans="1:8" ht="14.25" customHeight="1" x14ac:dyDescent="0.2">
      <c r="A101" s="41">
        <f>IF(ISBLANK(D101),"",SUBTOTAL(3,$D$2:D101))</f>
        <v>100</v>
      </c>
      <c r="B101" s="41" t="s">
        <v>358</v>
      </c>
      <c r="C101" s="42" t="s">
        <v>359</v>
      </c>
      <c r="D101" s="41" t="s">
        <v>359</v>
      </c>
      <c r="E101" s="41" t="s">
        <v>360</v>
      </c>
      <c r="F101" s="41" t="s">
        <v>76</v>
      </c>
      <c r="G101" s="41" t="s">
        <v>105</v>
      </c>
      <c r="H101" s="41" t="s">
        <v>77</v>
      </c>
    </row>
    <row r="102" spans="1:8" ht="14.25" customHeight="1" x14ac:dyDescent="0.2">
      <c r="A102" s="41">
        <f>IF(ISBLANK(D102),"",SUBTOTAL(3,$D$2:D102))</f>
        <v>101</v>
      </c>
      <c r="B102" s="41" t="s">
        <v>361</v>
      </c>
      <c r="C102" s="42" t="s">
        <v>362</v>
      </c>
      <c r="D102" s="41" t="s">
        <v>362</v>
      </c>
      <c r="E102" s="41" t="s">
        <v>363</v>
      </c>
      <c r="F102" s="41" t="s">
        <v>76</v>
      </c>
      <c r="G102" s="41" t="s">
        <v>187</v>
      </c>
      <c r="H102" s="41" t="s">
        <v>77</v>
      </c>
    </row>
    <row r="103" spans="1:8" ht="14.25" customHeight="1" x14ac:dyDescent="0.25">
      <c r="A103" s="41">
        <f>IF(ISBLANK(D103),"",SUBTOTAL(3,$D$2:D103))</f>
        <v>102</v>
      </c>
      <c r="B103" s="41"/>
      <c r="C103" s="42" t="s">
        <v>364</v>
      </c>
      <c r="D103" s="47" t="s">
        <v>364</v>
      </c>
      <c r="E103" s="7" t="s">
        <v>365</v>
      </c>
      <c r="F103" s="41" t="s">
        <v>74</v>
      </c>
      <c r="G103" s="41">
        <v>2020</v>
      </c>
      <c r="H103" s="41" t="s">
        <v>71</v>
      </c>
    </row>
    <row r="104" spans="1:8" ht="14.25" customHeight="1" x14ac:dyDescent="0.25">
      <c r="A104" s="41">
        <f>IF(ISBLANK(D104),"",SUBTOTAL(3,$D$2:D104))</f>
        <v>103</v>
      </c>
      <c r="B104" s="41"/>
      <c r="C104" s="42" t="s">
        <v>366</v>
      </c>
      <c r="D104" s="47" t="s">
        <v>366</v>
      </c>
      <c r="E104" s="7" t="s">
        <v>367</v>
      </c>
      <c r="F104" s="41" t="s">
        <v>70</v>
      </c>
      <c r="G104" s="41">
        <v>2020</v>
      </c>
      <c r="H104" s="41" t="s">
        <v>75</v>
      </c>
    </row>
    <row r="105" spans="1:8" ht="14.25" customHeight="1" x14ac:dyDescent="0.25">
      <c r="A105" s="41">
        <f>IF(ISBLANK(D105),"",SUBTOTAL(3,$D$2:D105))</f>
        <v>104</v>
      </c>
      <c r="B105" s="41"/>
      <c r="C105" s="42" t="s">
        <v>368</v>
      </c>
      <c r="D105" s="47" t="s">
        <v>368</v>
      </c>
      <c r="E105" s="7" t="s">
        <v>369</v>
      </c>
      <c r="F105" s="41" t="s">
        <v>70</v>
      </c>
      <c r="G105" s="41">
        <v>2020</v>
      </c>
      <c r="H105" s="41" t="s">
        <v>75</v>
      </c>
    </row>
    <row r="106" spans="1:8" ht="14.25" customHeight="1" x14ac:dyDescent="0.2">
      <c r="A106" s="41">
        <f>IF(ISBLANK(D106),"",SUBTOTAL(3,$D$2:D106))</f>
        <v>105</v>
      </c>
      <c r="B106" s="41" t="s">
        <v>370</v>
      </c>
      <c r="C106" s="42" t="s">
        <v>371</v>
      </c>
      <c r="D106" s="41" t="s">
        <v>371</v>
      </c>
      <c r="E106" s="41" t="s">
        <v>372</v>
      </c>
      <c r="F106" s="41" t="s">
        <v>70</v>
      </c>
      <c r="G106" s="41" t="s">
        <v>373</v>
      </c>
      <c r="H106" s="41" t="s">
        <v>77</v>
      </c>
    </row>
    <row r="107" spans="1:8" ht="14.25" customHeight="1" x14ac:dyDescent="0.2">
      <c r="A107" s="41">
        <f>IF(ISBLANK(D107),"",SUBTOTAL(3,$D$2:D107))</f>
        <v>106</v>
      </c>
      <c r="B107" s="41"/>
      <c r="C107" s="42" t="s">
        <v>374</v>
      </c>
      <c r="D107" s="41" t="s">
        <v>374</v>
      </c>
      <c r="E107" s="41" t="s">
        <v>375</v>
      </c>
      <c r="F107" s="41" t="s">
        <v>76</v>
      </c>
      <c r="G107" s="41" t="s">
        <v>373</v>
      </c>
      <c r="H107" s="41" t="s">
        <v>77</v>
      </c>
    </row>
    <row r="108" spans="1:8" ht="14.25" customHeight="1" x14ac:dyDescent="0.2">
      <c r="A108" s="41">
        <f>IF(ISBLANK(D108),"",SUBTOTAL(3,$D$2:D108))</f>
        <v>107</v>
      </c>
      <c r="B108" s="41"/>
      <c r="C108" s="42" t="s">
        <v>376</v>
      </c>
      <c r="D108" s="41" t="s">
        <v>376</v>
      </c>
      <c r="E108" s="41" t="s">
        <v>377</v>
      </c>
      <c r="F108" s="41" t="s">
        <v>76</v>
      </c>
      <c r="G108" s="41" t="s">
        <v>378</v>
      </c>
      <c r="H108" s="41" t="s">
        <v>77</v>
      </c>
    </row>
    <row r="109" spans="1:8" ht="14.25" customHeight="1" x14ac:dyDescent="0.2">
      <c r="A109" s="41">
        <f>IF(ISBLANK(D109),"",SUBTOTAL(3,$D$2:D109))</f>
        <v>108</v>
      </c>
      <c r="B109" s="41"/>
      <c r="C109" s="42" t="s">
        <v>379</v>
      </c>
      <c r="D109" s="41" t="s">
        <v>379</v>
      </c>
      <c r="E109" s="41" t="s">
        <v>380</v>
      </c>
      <c r="F109" s="41" t="s">
        <v>76</v>
      </c>
      <c r="G109" s="41" t="s">
        <v>378</v>
      </c>
      <c r="H109" s="41" t="s">
        <v>77</v>
      </c>
    </row>
    <row r="110" spans="1:8" ht="14.25" customHeight="1" x14ac:dyDescent="0.2">
      <c r="A110" s="41">
        <f>IF(ISBLANK(D110),"",SUBTOTAL(3,$D$2:D110))</f>
        <v>109</v>
      </c>
      <c r="B110" s="41"/>
      <c r="C110" s="42" t="s">
        <v>381</v>
      </c>
      <c r="D110" s="41" t="s">
        <v>381</v>
      </c>
      <c r="E110" s="41" t="s">
        <v>382</v>
      </c>
      <c r="F110" s="41" t="s">
        <v>76</v>
      </c>
      <c r="G110" s="41" t="s">
        <v>378</v>
      </c>
      <c r="H110" s="41" t="s">
        <v>77</v>
      </c>
    </row>
    <row r="111" spans="1:8" ht="14.25" customHeight="1" x14ac:dyDescent="0.2">
      <c r="A111" s="41">
        <f>IF(ISBLANK(D111),"",SUBTOTAL(3,$D$2:D111))</f>
        <v>110</v>
      </c>
      <c r="B111" s="41"/>
      <c r="C111" s="42" t="s">
        <v>383</v>
      </c>
      <c r="D111" s="41" t="s">
        <v>383</v>
      </c>
      <c r="E111" s="44" t="s">
        <v>384</v>
      </c>
      <c r="F111" s="41" t="s">
        <v>72</v>
      </c>
      <c r="G111" s="41" t="s">
        <v>385</v>
      </c>
      <c r="H111" s="41" t="s">
        <v>71</v>
      </c>
    </row>
    <row r="112" spans="1:8" ht="14.25" customHeight="1" x14ac:dyDescent="0.2">
      <c r="A112" s="41">
        <f>IF(ISBLANK(D112),"",SUBTOTAL(3,$D$2:D112))</f>
        <v>111</v>
      </c>
      <c r="B112" s="41"/>
      <c r="C112" s="42" t="s">
        <v>386</v>
      </c>
      <c r="D112" s="41" t="s">
        <v>386</v>
      </c>
      <c r="E112" s="44" t="s">
        <v>387</v>
      </c>
      <c r="F112" s="41" t="s">
        <v>72</v>
      </c>
      <c r="G112" s="41" t="s">
        <v>113</v>
      </c>
      <c r="H112" s="41" t="s">
        <v>78</v>
      </c>
    </row>
    <row r="113" spans="1:8" ht="14.25" customHeight="1" x14ac:dyDescent="0.2">
      <c r="A113" s="41">
        <f>IF(ISBLANK(D113),"",SUBTOTAL(3,$D$2:D113))</f>
        <v>112</v>
      </c>
      <c r="B113" s="41"/>
      <c r="C113" s="42" t="s">
        <v>391</v>
      </c>
      <c r="D113" s="41" t="s">
        <v>391</v>
      </c>
      <c r="E113" s="41" t="s">
        <v>392</v>
      </c>
      <c r="F113" s="41" t="s">
        <v>72</v>
      </c>
      <c r="G113" s="41" t="s">
        <v>390</v>
      </c>
      <c r="H113" s="41" t="s">
        <v>78</v>
      </c>
    </row>
    <row r="114" spans="1:8" ht="14.25" customHeight="1" x14ac:dyDescent="0.2">
      <c r="A114" s="41">
        <f>IF(ISBLANK(D114),"",SUBTOTAL(3,$D$2:D114))</f>
        <v>113</v>
      </c>
      <c r="B114" s="41"/>
      <c r="C114" s="42" t="s">
        <v>393</v>
      </c>
      <c r="D114" s="41" t="s">
        <v>393</v>
      </c>
      <c r="E114" s="41" t="s">
        <v>394</v>
      </c>
      <c r="F114" s="41" t="s">
        <v>72</v>
      </c>
      <c r="G114" s="41" t="s">
        <v>373</v>
      </c>
      <c r="H114" s="41" t="s">
        <v>78</v>
      </c>
    </row>
    <row r="115" spans="1:8" ht="14.25" customHeight="1" x14ac:dyDescent="0.2">
      <c r="A115" s="41">
        <f>IF(ISBLANK(D115),"",SUBTOTAL(3,$D$2:D115))</f>
        <v>114</v>
      </c>
      <c r="B115" s="41" t="s">
        <v>395</v>
      </c>
      <c r="C115" s="42" t="s">
        <v>396</v>
      </c>
      <c r="D115" s="41" t="s">
        <v>396</v>
      </c>
      <c r="E115" s="41" t="s">
        <v>397</v>
      </c>
      <c r="F115" s="41" t="s">
        <v>70</v>
      </c>
      <c r="G115" s="41" t="s">
        <v>398</v>
      </c>
      <c r="H115" s="41" t="s">
        <v>78</v>
      </c>
    </row>
    <row r="116" spans="1:8" ht="14.25" customHeight="1" x14ac:dyDescent="0.2">
      <c r="A116" s="41">
        <f>IF(ISBLANK(D116),"",SUBTOTAL(3,$D$2:D116))</f>
        <v>115</v>
      </c>
      <c r="B116" s="41"/>
      <c r="C116" s="42" t="s">
        <v>399</v>
      </c>
      <c r="D116" s="41" t="s">
        <v>399</v>
      </c>
      <c r="E116" s="41" t="s">
        <v>400</v>
      </c>
      <c r="F116" s="41" t="s">
        <v>72</v>
      </c>
      <c r="G116" s="41" t="s">
        <v>401</v>
      </c>
      <c r="H116" s="41" t="s">
        <v>78</v>
      </c>
    </row>
    <row r="117" spans="1:8" ht="14.25" customHeight="1" x14ac:dyDescent="0.2">
      <c r="A117" s="41">
        <f>IF(ISBLANK(D117),"",SUBTOTAL(3,$D$2:D117))</f>
        <v>116</v>
      </c>
      <c r="B117" s="41"/>
      <c r="C117" s="42" t="s">
        <v>402</v>
      </c>
      <c r="D117" s="41" t="s">
        <v>402</v>
      </c>
      <c r="E117" s="41" t="s">
        <v>403</v>
      </c>
      <c r="F117" s="41" t="s">
        <v>76</v>
      </c>
      <c r="G117" s="41" t="s">
        <v>401</v>
      </c>
      <c r="H117" s="41" t="s">
        <v>78</v>
      </c>
    </row>
    <row r="118" spans="1:8" ht="14.25" customHeight="1" x14ac:dyDescent="0.2">
      <c r="A118" s="41">
        <f>IF(ISBLANK(D118),"",SUBTOTAL(3,$D$2:D118))</f>
        <v>117</v>
      </c>
      <c r="B118" s="41" t="s">
        <v>406</v>
      </c>
      <c r="C118" s="42" t="s">
        <v>407</v>
      </c>
      <c r="D118" s="41" t="s">
        <v>407</v>
      </c>
      <c r="E118" s="41" t="s">
        <v>408</v>
      </c>
      <c r="F118" s="41" t="s">
        <v>70</v>
      </c>
      <c r="G118" s="41" t="s">
        <v>409</v>
      </c>
      <c r="H118" s="41" t="s">
        <v>78</v>
      </c>
    </row>
    <row r="119" spans="1:8" ht="14.25" customHeight="1" x14ac:dyDescent="0.2">
      <c r="A119" s="41">
        <f>IF(ISBLANK(D119),"",SUBTOTAL(3,$D$2:D119))</f>
        <v>118</v>
      </c>
      <c r="B119" s="41" t="s">
        <v>410</v>
      </c>
      <c r="C119" s="42" t="s">
        <v>411</v>
      </c>
      <c r="D119" s="41" t="s">
        <v>411</v>
      </c>
      <c r="E119" s="41" t="s">
        <v>412</v>
      </c>
      <c r="F119" s="41" t="s">
        <v>70</v>
      </c>
      <c r="G119" s="41" t="s">
        <v>113</v>
      </c>
      <c r="H119" s="41" t="s">
        <v>78</v>
      </c>
    </row>
    <row r="120" spans="1:8" ht="14.25" customHeight="1" x14ac:dyDescent="0.2">
      <c r="A120" s="41">
        <f>IF(ISBLANK(D120),"",SUBTOTAL(3,$D$2:D120))</f>
        <v>119</v>
      </c>
      <c r="B120" s="41" t="s">
        <v>413</v>
      </c>
      <c r="C120" s="42" t="s">
        <v>414</v>
      </c>
      <c r="D120" s="41" t="s">
        <v>414</v>
      </c>
      <c r="E120" s="41" t="s">
        <v>415</v>
      </c>
      <c r="F120" s="41" t="s">
        <v>74</v>
      </c>
      <c r="G120" s="41" t="s">
        <v>113</v>
      </c>
      <c r="H120" s="41" t="s">
        <v>78</v>
      </c>
    </row>
    <row r="121" spans="1:8" ht="14.25" customHeight="1" x14ac:dyDescent="0.2">
      <c r="A121" s="41">
        <f>IF(ISBLANK(D121),"",SUBTOTAL(3,$D$2:D121))</f>
        <v>120</v>
      </c>
      <c r="B121" s="41" t="s">
        <v>416</v>
      </c>
      <c r="C121" s="42" t="s">
        <v>417</v>
      </c>
      <c r="D121" s="41" t="s">
        <v>417</v>
      </c>
      <c r="E121" s="41" t="s">
        <v>418</v>
      </c>
      <c r="F121" s="41" t="s">
        <v>70</v>
      </c>
      <c r="G121" s="41" t="s">
        <v>113</v>
      </c>
      <c r="H121" s="41" t="s">
        <v>78</v>
      </c>
    </row>
    <row r="122" spans="1:8" ht="14.25" customHeight="1" x14ac:dyDescent="0.2">
      <c r="A122" s="41">
        <f>IF(ISBLANK(D122),"",SUBTOTAL(3,$D$2:D122))</f>
        <v>121</v>
      </c>
      <c r="B122" s="41"/>
      <c r="C122" s="42" t="s">
        <v>419</v>
      </c>
      <c r="D122" s="41" t="s">
        <v>419</v>
      </c>
      <c r="E122" s="41" t="s">
        <v>420</v>
      </c>
      <c r="F122" s="41" t="s">
        <v>76</v>
      </c>
      <c r="G122" s="41" t="s">
        <v>113</v>
      </c>
      <c r="H122" s="41" t="s">
        <v>78</v>
      </c>
    </row>
    <row r="123" spans="1:8" ht="14.25" customHeight="1" x14ac:dyDescent="0.2">
      <c r="A123" s="41">
        <f>IF(ISBLANK(D123),"",SUBTOTAL(3,$D$2:D123))</f>
        <v>122</v>
      </c>
      <c r="B123" s="41" t="s">
        <v>421</v>
      </c>
      <c r="C123" s="42" t="s">
        <v>422</v>
      </c>
      <c r="D123" s="41" t="s">
        <v>422</v>
      </c>
      <c r="E123" s="41" t="s">
        <v>423</v>
      </c>
      <c r="F123" s="41" t="s">
        <v>76</v>
      </c>
      <c r="G123" s="41" t="s">
        <v>113</v>
      </c>
      <c r="H123" s="41" t="s">
        <v>78</v>
      </c>
    </row>
    <row r="124" spans="1:8" ht="14.25" customHeight="1" x14ac:dyDescent="0.2">
      <c r="A124" s="41">
        <f>IF(ISBLANK(D124),"",SUBTOTAL(3,$D$2:D124))</f>
        <v>123</v>
      </c>
      <c r="B124" s="41"/>
      <c r="C124" s="42" t="s">
        <v>424</v>
      </c>
      <c r="D124" s="41" t="s">
        <v>424</v>
      </c>
      <c r="E124" s="41" t="s">
        <v>425</v>
      </c>
      <c r="F124" s="41" t="s">
        <v>72</v>
      </c>
      <c r="G124" s="41" t="s">
        <v>113</v>
      </c>
      <c r="H124" s="41" t="s">
        <v>78</v>
      </c>
    </row>
    <row r="125" spans="1:8" ht="14.25" customHeight="1" x14ac:dyDescent="0.2">
      <c r="A125" s="41">
        <f>IF(ISBLANK(D125),"",SUBTOTAL(3,$D$2:D125))</f>
        <v>124</v>
      </c>
      <c r="B125" s="41"/>
      <c r="C125" s="42" t="s">
        <v>426</v>
      </c>
      <c r="D125" s="41" t="s">
        <v>426</v>
      </c>
      <c r="E125" s="41" t="s">
        <v>427</v>
      </c>
      <c r="F125" s="41" t="s">
        <v>76</v>
      </c>
      <c r="G125" s="41" t="s">
        <v>105</v>
      </c>
      <c r="H125" s="41" t="s">
        <v>78</v>
      </c>
    </row>
    <row r="126" spans="1:8" ht="14.25" customHeight="1" x14ac:dyDescent="0.2">
      <c r="A126" s="41">
        <f>IF(ISBLANK(D126),"",SUBTOTAL(3,$D$2:D126))</f>
        <v>125</v>
      </c>
      <c r="B126" s="41" t="s">
        <v>428</v>
      </c>
      <c r="C126" s="42" t="s">
        <v>429</v>
      </c>
      <c r="D126" s="41" t="s">
        <v>429</v>
      </c>
      <c r="E126" s="41" t="s">
        <v>430</v>
      </c>
      <c r="F126" s="41" t="s">
        <v>76</v>
      </c>
      <c r="G126" s="41" t="s">
        <v>168</v>
      </c>
      <c r="H126" s="41" t="s">
        <v>78</v>
      </c>
    </row>
    <row r="127" spans="1:8" ht="14.25" customHeight="1" x14ac:dyDescent="0.2">
      <c r="A127" s="41">
        <f>IF(ISBLANK(D127),"",SUBTOTAL(3,$D$2:D127))</f>
        <v>126</v>
      </c>
      <c r="B127" s="41"/>
      <c r="C127" s="42" t="s">
        <v>431</v>
      </c>
      <c r="D127" s="41" t="s">
        <v>431</v>
      </c>
      <c r="E127" s="41" t="s">
        <v>432</v>
      </c>
      <c r="F127" s="41" t="s">
        <v>72</v>
      </c>
      <c r="G127" s="41" t="s">
        <v>174</v>
      </c>
      <c r="H127" s="41" t="s">
        <v>78</v>
      </c>
    </row>
    <row r="128" spans="1:8" ht="14.25" customHeight="1" x14ac:dyDescent="0.2">
      <c r="A128" s="41">
        <f>IF(ISBLANK(D128),"",SUBTOTAL(3,$D$2:D128))</f>
        <v>127</v>
      </c>
      <c r="B128" s="41"/>
      <c r="C128" s="42" t="s">
        <v>433</v>
      </c>
      <c r="D128" s="41" t="s">
        <v>433</v>
      </c>
      <c r="E128" s="66" t="s">
        <v>535</v>
      </c>
      <c r="F128" s="41" t="s">
        <v>76</v>
      </c>
      <c r="G128" s="41" t="s">
        <v>113</v>
      </c>
      <c r="H128" s="41" t="s">
        <v>78</v>
      </c>
    </row>
    <row r="129" spans="1:8" ht="14.25" customHeight="1" x14ac:dyDescent="0.2">
      <c r="A129" s="41">
        <f>IF(ISBLANK(D129),"",SUBTOTAL(3,$D$2:D129))</f>
        <v>128</v>
      </c>
      <c r="B129" s="41" t="s">
        <v>435</v>
      </c>
      <c r="C129" s="42" t="s">
        <v>437</v>
      </c>
      <c r="D129" s="45" t="s">
        <v>436</v>
      </c>
      <c r="E129" s="41" t="s">
        <v>438</v>
      </c>
      <c r="F129" s="41" t="s">
        <v>76</v>
      </c>
      <c r="G129" s="41" t="s">
        <v>439</v>
      </c>
      <c r="H129" s="41" t="s">
        <v>78</v>
      </c>
    </row>
    <row r="130" spans="1:8" ht="14.25" customHeight="1" x14ac:dyDescent="0.2">
      <c r="A130" s="41">
        <f>IF(ISBLANK(D130),"",SUBTOTAL(3,$D$2:D130))</f>
        <v>129</v>
      </c>
      <c r="B130" s="41"/>
      <c r="C130" s="42" t="s">
        <v>440</v>
      </c>
      <c r="D130" s="41" t="s">
        <v>440</v>
      </c>
      <c r="E130" s="41" t="s">
        <v>441</v>
      </c>
      <c r="F130" s="41" t="s">
        <v>76</v>
      </c>
      <c r="G130" s="41" t="s">
        <v>187</v>
      </c>
      <c r="H130" s="41" t="s">
        <v>78</v>
      </c>
    </row>
    <row r="131" spans="1:8" ht="14.25" customHeight="1" x14ac:dyDescent="0.2">
      <c r="A131" s="41">
        <f>IF(ISBLANK(D131),"",SUBTOTAL(3,$D$2:D131))</f>
        <v>130</v>
      </c>
      <c r="B131" s="41"/>
      <c r="C131" s="42" t="s">
        <v>442</v>
      </c>
      <c r="D131" s="41" t="s">
        <v>442</v>
      </c>
      <c r="E131" s="41" t="s">
        <v>443</v>
      </c>
      <c r="F131" s="41" t="s">
        <v>76</v>
      </c>
      <c r="G131" s="41" t="s">
        <v>113</v>
      </c>
      <c r="H131" s="41" t="s">
        <v>78</v>
      </c>
    </row>
    <row r="132" spans="1:8" ht="14.25" customHeight="1" x14ac:dyDescent="0.2">
      <c r="A132" s="41">
        <f>IF(ISBLANK(D132),"",SUBTOTAL(3,$D$2:D132))</f>
        <v>131</v>
      </c>
      <c r="B132" s="41" t="s">
        <v>444</v>
      </c>
      <c r="C132" s="42" t="s">
        <v>445</v>
      </c>
      <c r="D132" s="41" t="s">
        <v>445</v>
      </c>
      <c r="E132" s="41" t="s">
        <v>446</v>
      </c>
      <c r="F132" s="41" t="s">
        <v>76</v>
      </c>
      <c r="G132" s="41" t="s">
        <v>447</v>
      </c>
      <c r="H132" s="41" t="s">
        <v>78</v>
      </c>
    </row>
    <row r="133" spans="1:8" ht="14.25" customHeight="1" x14ac:dyDescent="0.2">
      <c r="A133" s="41">
        <f>IF(ISBLANK(D133),"",SUBTOTAL(3,$D$2:D133))</f>
        <v>132</v>
      </c>
      <c r="B133" s="41"/>
      <c r="C133" s="42" t="s">
        <v>448</v>
      </c>
      <c r="D133" s="47" t="s">
        <v>448</v>
      </c>
      <c r="E133" s="47" t="s">
        <v>449</v>
      </c>
      <c r="F133" s="41" t="s">
        <v>70</v>
      </c>
      <c r="G133" s="41">
        <v>2019</v>
      </c>
      <c r="H133" s="41" t="s">
        <v>78</v>
      </c>
    </row>
    <row r="134" spans="1:8" ht="14.25" customHeight="1" x14ac:dyDescent="0.25">
      <c r="A134" s="41">
        <f>IF(ISBLANK(D134),"",SUBTOTAL(3,$D$2:D134))</f>
        <v>133</v>
      </c>
      <c r="B134" s="41"/>
      <c r="C134" s="42" t="s">
        <v>450</v>
      </c>
      <c r="D134" s="47" t="s">
        <v>450</v>
      </c>
      <c r="E134" s="48" t="s">
        <v>451</v>
      </c>
      <c r="F134" s="41" t="s">
        <v>70</v>
      </c>
      <c r="G134" s="65" t="s">
        <v>534</v>
      </c>
      <c r="H134" s="41" t="s">
        <v>78</v>
      </c>
    </row>
    <row r="135" spans="1:8" ht="14.25" customHeight="1" x14ac:dyDescent="0.2">
      <c r="A135" s="41">
        <f>IF(ISBLANK(D135),"",SUBTOTAL(3,$D$2:D135))</f>
        <v>134</v>
      </c>
      <c r="B135" s="41"/>
      <c r="C135" s="42" t="s">
        <v>452</v>
      </c>
      <c r="D135" s="47" t="s">
        <v>452</v>
      </c>
      <c r="E135" s="47" t="s">
        <v>453</v>
      </c>
      <c r="F135" s="41" t="s">
        <v>76</v>
      </c>
      <c r="G135" s="41">
        <v>2021</v>
      </c>
      <c r="H135" s="41" t="s">
        <v>78</v>
      </c>
    </row>
    <row r="136" spans="1:8" ht="14.25" customHeight="1" x14ac:dyDescent="0.2">
      <c r="A136" s="41">
        <f>IF(ISBLANK(D136),"",SUBTOTAL(3,$D$2:D136))</f>
        <v>135</v>
      </c>
      <c r="B136" s="41"/>
      <c r="C136" s="42" t="s">
        <v>454</v>
      </c>
      <c r="D136" s="47" t="s">
        <v>454</v>
      </c>
      <c r="E136" s="47" t="s">
        <v>455</v>
      </c>
      <c r="F136" s="41" t="s">
        <v>76</v>
      </c>
      <c r="G136" s="41">
        <v>2021</v>
      </c>
      <c r="H136" s="41" t="s">
        <v>71</v>
      </c>
    </row>
    <row r="137" spans="1:8" ht="14.25" customHeight="1" x14ac:dyDescent="0.25">
      <c r="A137" s="41">
        <f>IF(ISBLANK(D137),"",SUBTOTAL(3,$D$2:D137))</f>
        <v>136</v>
      </c>
      <c r="B137" s="41"/>
      <c r="C137" s="42" t="s">
        <v>456</v>
      </c>
      <c r="D137" s="47" t="s">
        <v>456</v>
      </c>
      <c r="E137" s="49" t="e">
        <f>#REF!</f>
        <v>#REF!</v>
      </c>
      <c r="F137" s="41" t="s">
        <v>76</v>
      </c>
      <c r="G137" s="41">
        <v>2019</v>
      </c>
      <c r="H137" s="41" t="s">
        <v>71</v>
      </c>
    </row>
    <row r="138" spans="1:8" ht="14.25" customHeight="1" x14ac:dyDescent="0.25">
      <c r="A138" s="41">
        <f>IF(ISBLANK(D138),"",SUBTOTAL(3,$D$2:D138))</f>
        <v>137</v>
      </c>
      <c r="B138" s="41"/>
      <c r="C138" s="42" t="s">
        <v>457</v>
      </c>
      <c r="D138" s="47" t="s">
        <v>457</v>
      </c>
      <c r="E138" s="48" t="e">
        <f>#REF!</f>
        <v>#REF!</v>
      </c>
      <c r="F138" s="41" t="s">
        <v>72</v>
      </c>
      <c r="G138" s="41">
        <v>2019</v>
      </c>
      <c r="H138" s="41" t="s">
        <v>71</v>
      </c>
    </row>
    <row r="139" spans="1:8" ht="14.25" customHeight="1" x14ac:dyDescent="0.25">
      <c r="A139" s="41">
        <f>IF(ISBLANK(D139),"",SUBTOTAL(3,$D$2:D139))</f>
        <v>138</v>
      </c>
      <c r="B139" s="41"/>
      <c r="C139" s="42" t="s">
        <v>458</v>
      </c>
      <c r="D139" s="47" t="s">
        <v>458</v>
      </c>
      <c r="E139" s="48" t="s">
        <v>459</v>
      </c>
      <c r="F139" s="41" t="s">
        <v>72</v>
      </c>
      <c r="G139" s="41">
        <v>2020</v>
      </c>
      <c r="H139" s="41" t="s">
        <v>71</v>
      </c>
    </row>
    <row r="140" spans="1:8" ht="14.25" customHeight="1" x14ac:dyDescent="0.25">
      <c r="A140" s="41">
        <f>IF(ISBLANK(D140),"",SUBTOTAL(3,$D$2:D140))</f>
        <v>139</v>
      </c>
      <c r="B140" s="41"/>
      <c r="C140" s="42" t="s">
        <v>460</v>
      </c>
      <c r="D140" s="47" t="s">
        <v>460</v>
      </c>
      <c r="E140" s="48" t="e">
        <f>#REF!</f>
        <v>#REF!</v>
      </c>
      <c r="F140" s="41" t="s">
        <v>74</v>
      </c>
      <c r="G140" s="41">
        <v>2020</v>
      </c>
      <c r="H140" s="41" t="s">
        <v>77</v>
      </c>
    </row>
    <row r="141" spans="1:8" ht="14.25" customHeight="1" x14ac:dyDescent="0.2">
      <c r="A141" s="41">
        <f>IF(ISBLANK(D141),"",SUBTOTAL(3,$D$2:D141))</f>
        <v>140</v>
      </c>
      <c r="B141" s="41"/>
      <c r="C141" s="42" t="s">
        <v>462</v>
      </c>
      <c r="D141" s="45" t="s">
        <v>461</v>
      </c>
      <c r="E141" s="41" t="s">
        <v>463</v>
      </c>
      <c r="F141" s="41" t="s">
        <v>72</v>
      </c>
      <c r="G141" s="41" t="s">
        <v>464</v>
      </c>
      <c r="H141" s="41" t="s">
        <v>79</v>
      </c>
    </row>
    <row r="142" spans="1:8" ht="14.25" customHeight="1" x14ac:dyDescent="0.2">
      <c r="A142" s="41">
        <f>IF(ISBLANK(D142),"",SUBTOTAL(3,$D$2:D142))</f>
        <v>141</v>
      </c>
      <c r="B142" s="41"/>
      <c r="C142" s="42" t="s">
        <v>466</v>
      </c>
      <c r="D142" s="45" t="s">
        <v>465</v>
      </c>
      <c r="E142" s="41" t="s">
        <v>467</v>
      </c>
      <c r="F142" s="41" t="s">
        <v>76</v>
      </c>
      <c r="G142" s="41" t="s">
        <v>468</v>
      </c>
      <c r="H142" s="41" t="s">
        <v>79</v>
      </c>
    </row>
    <row r="143" spans="1:8" ht="14.25" customHeight="1" x14ac:dyDescent="0.2">
      <c r="A143" s="41">
        <f>IF(ISBLANK(D143),"",SUBTOTAL(3,$D$2:D143))</f>
        <v>142</v>
      </c>
      <c r="B143" s="41"/>
      <c r="C143" s="42" t="s">
        <v>470</v>
      </c>
      <c r="D143" s="45" t="s">
        <v>469</v>
      </c>
      <c r="E143" s="41" t="s">
        <v>471</v>
      </c>
      <c r="F143" s="41" t="s">
        <v>76</v>
      </c>
      <c r="G143" s="41" t="s">
        <v>276</v>
      </c>
      <c r="H143" s="41" t="s">
        <v>79</v>
      </c>
    </row>
    <row r="144" spans="1:8" ht="14.25" customHeight="1" x14ac:dyDescent="0.2">
      <c r="A144" s="41">
        <f>IF(ISBLANK(D144),"",SUBTOTAL(3,$D$2:D144))</f>
        <v>143</v>
      </c>
      <c r="B144" s="41"/>
      <c r="C144" s="42" t="s">
        <v>472</v>
      </c>
      <c r="D144" s="41" t="s">
        <v>472</v>
      </c>
      <c r="E144" s="41" t="e">
        <f>#REF!</f>
        <v>#REF!</v>
      </c>
      <c r="F144" s="41" t="s">
        <v>70</v>
      </c>
      <c r="G144" s="41">
        <v>2020</v>
      </c>
      <c r="H144" s="41" t="s">
        <v>79</v>
      </c>
    </row>
    <row r="145" spans="1:8" ht="14.25" customHeight="1" x14ac:dyDescent="0.2">
      <c r="A145" s="41">
        <f>IF(ISBLANK(D145),"",SUBTOTAL(3,$D$2:D145))</f>
        <v>144</v>
      </c>
      <c r="B145" s="41"/>
      <c r="C145" s="42" t="s">
        <v>473</v>
      </c>
      <c r="D145" s="45" t="s">
        <v>473</v>
      </c>
      <c r="E145" s="41" t="s">
        <v>474</v>
      </c>
      <c r="F145" s="41" t="s">
        <v>74</v>
      </c>
      <c r="G145" s="41" t="s">
        <v>475</v>
      </c>
      <c r="H145" s="41" t="s">
        <v>79</v>
      </c>
    </row>
    <row r="146" spans="1:8" ht="14.25" customHeight="1" x14ac:dyDescent="0.2">
      <c r="A146" s="41">
        <f>IF(ISBLANK(D146),"",SUBTOTAL(3,$D$2:D146))</f>
        <v>145</v>
      </c>
      <c r="B146" s="41"/>
      <c r="C146" s="42" t="s">
        <v>476</v>
      </c>
      <c r="D146" s="41" t="s">
        <v>476</v>
      </c>
      <c r="E146" s="41" t="s">
        <v>477</v>
      </c>
      <c r="F146" s="41" t="s">
        <v>72</v>
      </c>
      <c r="G146" s="41">
        <v>2021</v>
      </c>
      <c r="H146" s="41" t="s">
        <v>71</v>
      </c>
    </row>
    <row r="147" spans="1:8" ht="14.25" customHeight="1" x14ac:dyDescent="0.25">
      <c r="A147" s="36"/>
      <c r="B147" s="36"/>
      <c r="C147" s="36"/>
      <c r="D147" s="36"/>
      <c r="E147" s="50"/>
      <c r="F147" s="36"/>
      <c r="G147" s="36"/>
      <c r="H147" s="36"/>
    </row>
    <row r="148" spans="1:8" ht="14.25" customHeight="1" x14ac:dyDescent="0.25">
      <c r="A148" s="36"/>
      <c r="B148" s="36"/>
      <c r="C148" s="36"/>
      <c r="D148" s="36"/>
      <c r="E148" s="50"/>
      <c r="F148" s="36"/>
      <c r="G148" s="36"/>
      <c r="H148" s="36"/>
    </row>
    <row r="149" spans="1:8" ht="14.25" customHeight="1" x14ac:dyDescent="0.25">
      <c r="A149" s="36"/>
      <c r="B149" s="36"/>
      <c r="C149" s="36"/>
      <c r="D149" s="36"/>
      <c r="E149" s="50"/>
      <c r="F149" s="36"/>
      <c r="G149" s="36"/>
      <c r="H149" s="36"/>
    </row>
    <row r="150" spans="1:8" ht="14.25" customHeight="1" x14ac:dyDescent="0.25">
      <c r="A150" s="36"/>
      <c r="B150" s="36"/>
      <c r="C150" s="36"/>
      <c r="D150" s="36"/>
      <c r="E150" s="50"/>
      <c r="F150" s="36"/>
      <c r="G150" s="36"/>
      <c r="H150" s="36"/>
    </row>
    <row r="151" spans="1:8" ht="14.25" customHeight="1" x14ac:dyDescent="0.25">
      <c r="A151" s="36"/>
      <c r="B151" s="36"/>
      <c r="C151" s="36"/>
      <c r="D151" s="36"/>
      <c r="E151" s="50"/>
      <c r="F151" s="36"/>
      <c r="G151" s="36"/>
      <c r="H151" s="36"/>
    </row>
    <row r="152" spans="1:8" ht="14.25" customHeight="1" x14ac:dyDescent="0.25">
      <c r="A152" s="36"/>
      <c r="B152" s="36"/>
      <c r="C152" s="36"/>
      <c r="D152" s="36"/>
      <c r="E152" s="50"/>
      <c r="F152" s="36"/>
      <c r="G152" s="36"/>
      <c r="H152" s="36"/>
    </row>
    <row r="153" spans="1:8" ht="14.25" customHeight="1" x14ac:dyDescent="0.25">
      <c r="A153" s="36"/>
      <c r="B153" s="36"/>
      <c r="C153" s="36"/>
      <c r="D153" s="36"/>
      <c r="E153" s="50"/>
      <c r="F153" s="36"/>
      <c r="G153" s="36"/>
      <c r="H153" s="36"/>
    </row>
    <row r="154" spans="1:8" ht="14.25" customHeight="1" x14ac:dyDescent="0.25">
      <c r="A154" s="36"/>
      <c r="B154" s="36"/>
      <c r="C154" s="36"/>
      <c r="D154" s="36"/>
      <c r="E154" s="50"/>
      <c r="F154" s="36"/>
      <c r="G154" s="36"/>
      <c r="H154" s="36"/>
    </row>
    <row r="155" spans="1:8" ht="14.25" customHeight="1" x14ac:dyDescent="0.25">
      <c r="A155" s="36"/>
      <c r="B155" s="36"/>
      <c r="C155" s="36"/>
      <c r="D155" s="36"/>
      <c r="E155" s="50"/>
      <c r="F155" s="36"/>
      <c r="G155" s="36"/>
      <c r="H155" s="36"/>
    </row>
    <row r="156" spans="1:8" ht="14.25" customHeight="1" x14ac:dyDescent="0.25">
      <c r="A156" s="36"/>
      <c r="B156" s="36"/>
      <c r="C156" s="36"/>
      <c r="D156" s="36"/>
      <c r="E156" s="50"/>
      <c r="F156" s="36"/>
      <c r="G156" s="36"/>
      <c r="H156" s="36"/>
    </row>
    <row r="157" spans="1:8" ht="14.25" customHeight="1" x14ac:dyDescent="0.25">
      <c r="A157" s="36"/>
      <c r="B157" s="36"/>
      <c r="C157" s="36"/>
      <c r="D157" s="36"/>
      <c r="E157" s="50"/>
      <c r="F157" s="36"/>
      <c r="G157" s="36"/>
      <c r="H157" s="36"/>
    </row>
    <row r="158" spans="1:8" ht="14.25" customHeight="1" x14ac:dyDescent="0.25">
      <c r="A158" s="36"/>
      <c r="B158" s="36"/>
      <c r="C158" s="36"/>
      <c r="D158" s="36"/>
      <c r="E158" s="50"/>
      <c r="F158" s="36"/>
      <c r="G158" s="36"/>
      <c r="H158" s="36"/>
    </row>
    <row r="159" spans="1:8" ht="14.25" customHeight="1" x14ac:dyDescent="0.25">
      <c r="A159" s="36"/>
      <c r="B159" s="36"/>
      <c r="C159" s="36"/>
      <c r="D159" s="36"/>
      <c r="E159" s="50"/>
      <c r="F159" s="36"/>
      <c r="G159" s="36"/>
      <c r="H159" s="36"/>
    </row>
    <row r="160" spans="1:8" ht="14.25" customHeight="1" x14ac:dyDescent="0.25">
      <c r="A160" s="36"/>
      <c r="B160" s="36"/>
      <c r="C160" s="36"/>
      <c r="D160" s="36"/>
      <c r="E160" s="50"/>
      <c r="F160" s="36"/>
      <c r="G160" s="36"/>
      <c r="H160" s="36"/>
    </row>
    <row r="161" spans="1:8" ht="14.25" customHeight="1" x14ac:dyDescent="0.25">
      <c r="A161" s="36"/>
      <c r="B161" s="36"/>
      <c r="C161" s="36"/>
      <c r="D161" s="36"/>
      <c r="E161" s="50"/>
      <c r="F161" s="36"/>
      <c r="G161" s="36"/>
      <c r="H161" s="36"/>
    </row>
    <row r="162" spans="1:8" ht="14.25" customHeight="1" x14ac:dyDescent="0.25">
      <c r="A162" s="36"/>
      <c r="B162" s="36"/>
      <c r="C162" s="36"/>
      <c r="D162" s="36"/>
      <c r="E162" s="50"/>
      <c r="F162" s="36"/>
      <c r="G162" s="36"/>
      <c r="H162" s="36"/>
    </row>
    <row r="163" spans="1:8" ht="14.25" customHeight="1" x14ac:dyDescent="0.25">
      <c r="A163" s="36"/>
      <c r="B163" s="36"/>
      <c r="C163" s="36"/>
      <c r="D163" s="36"/>
      <c r="E163" s="50"/>
      <c r="F163" s="36"/>
      <c r="G163" s="36"/>
      <c r="H163" s="36"/>
    </row>
    <row r="164" spans="1:8" ht="14.25" customHeight="1" x14ac:dyDescent="0.25">
      <c r="A164" s="36"/>
      <c r="B164" s="36"/>
      <c r="C164" s="36"/>
      <c r="D164" s="36"/>
      <c r="E164" s="50"/>
      <c r="F164" s="36"/>
      <c r="G164" s="36"/>
      <c r="H164" s="36"/>
    </row>
    <row r="165" spans="1:8" ht="14.25" customHeight="1" x14ac:dyDescent="0.25">
      <c r="A165" s="36"/>
      <c r="B165" s="36"/>
      <c r="C165" s="36"/>
      <c r="D165" s="36"/>
      <c r="E165" s="50"/>
      <c r="F165" s="36"/>
      <c r="G165" s="36"/>
      <c r="H165" s="36"/>
    </row>
    <row r="166" spans="1:8" ht="14.25" customHeight="1" x14ac:dyDescent="0.25">
      <c r="A166" s="36"/>
      <c r="B166" s="36"/>
      <c r="C166" s="36"/>
      <c r="D166" s="36"/>
      <c r="E166" s="50"/>
      <c r="F166" s="36"/>
      <c r="G166" s="36"/>
      <c r="H166" s="36"/>
    </row>
    <row r="167" spans="1:8" ht="14.25" customHeight="1" x14ac:dyDescent="0.25">
      <c r="A167" s="36"/>
      <c r="B167" s="36"/>
      <c r="C167" s="36"/>
      <c r="D167" s="36"/>
      <c r="E167" s="50"/>
      <c r="F167" s="36"/>
      <c r="G167" s="36"/>
      <c r="H167" s="36"/>
    </row>
    <row r="168" spans="1:8" ht="14.25" customHeight="1" x14ac:dyDescent="0.25">
      <c r="A168" s="36"/>
      <c r="B168" s="36"/>
      <c r="C168" s="36"/>
      <c r="D168" s="36"/>
      <c r="E168" s="50"/>
      <c r="F168" s="36"/>
      <c r="G168" s="36"/>
      <c r="H168" s="36"/>
    </row>
    <row r="169" spans="1:8" ht="14.25" customHeight="1" x14ac:dyDescent="0.25">
      <c r="A169" s="36"/>
      <c r="B169" s="36"/>
      <c r="C169" s="36"/>
      <c r="D169" s="36"/>
      <c r="E169" s="50"/>
      <c r="F169" s="36"/>
      <c r="G169" s="36"/>
      <c r="H169" s="36"/>
    </row>
    <row r="170" spans="1:8" ht="14.25" customHeight="1" x14ac:dyDescent="0.25">
      <c r="A170" s="36"/>
      <c r="B170" s="36"/>
      <c r="C170" s="36"/>
      <c r="D170" s="36"/>
      <c r="E170" s="50"/>
      <c r="F170" s="36"/>
      <c r="G170" s="36"/>
      <c r="H170" s="36"/>
    </row>
    <row r="171" spans="1:8" ht="14.25" customHeight="1" x14ac:dyDescent="0.25">
      <c r="A171" s="36"/>
      <c r="B171" s="36"/>
      <c r="C171" s="36"/>
      <c r="D171" s="36"/>
      <c r="E171" s="50"/>
      <c r="F171" s="36"/>
      <c r="G171" s="36"/>
      <c r="H171" s="36"/>
    </row>
    <row r="172" spans="1:8" ht="14.25" customHeight="1" x14ac:dyDescent="0.25">
      <c r="A172" s="36"/>
      <c r="B172" s="36"/>
      <c r="C172" s="36"/>
      <c r="D172" s="36"/>
      <c r="E172" s="50"/>
      <c r="F172" s="36"/>
      <c r="G172" s="36"/>
      <c r="H172" s="36"/>
    </row>
    <row r="173" spans="1:8" ht="14.25" customHeight="1" x14ac:dyDescent="0.25">
      <c r="A173" s="36"/>
      <c r="B173" s="36"/>
      <c r="C173" s="36"/>
      <c r="D173" s="36"/>
      <c r="E173" s="50"/>
      <c r="F173" s="36"/>
      <c r="G173" s="36"/>
      <c r="H173" s="36"/>
    </row>
    <row r="174" spans="1:8" ht="14.25" customHeight="1" x14ac:dyDescent="0.25">
      <c r="A174" s="36"/>
      <c r="B174" s="36"/>
      <c r="C174" s="36"/>
      <c r="D174" s="36"/>
      <c r="E174" s="50"/>
      <c r="F174" s="36"/>
      <c r="G174" s="36"/>
      <c r="H174" s="36"/>
    </row>
    <row r="175" spans="1:8" ht="14.25" customHeight="1" x14ac:dyDescent="0.25">
      <c r="A175" s="36"/>
      <c r="B175" s="36"/>
      <c r="C175" s="36"/>
      <c r="D175" s="36"/>
      <c r="E175" s="50"/>
      <c r="F175" s="36"/>
      <c r="G175" s="36"/>
      <c r="H175" s="36"/>
    </row>
    <row r="176" spans="1:8" ht="14.25" customHeight="1" x14ac:dyDescent="0.25">
      <c r="A176" s="36"/>
      <c r="B176" s="36"/>
      <c r="C176" s="36"/>
      <c r="D176" s="36"/>
      <c r="E176" s="50"/>
      <c r="F176" s="36"/>
      <c r="G176" s="36"/>
      <c r="H176" s="36"/>
    </row>
    <row r="177" spans="1:8" ht="14.25" customHeight="1" x14ac:dyDescent="0.25">
      <c r="A177" s="36"/>
      <c r="B177" s="36"/>
      <c r="C177" s="36"/>
      <c r="D177" s="36"/>
      <c r="E177" s="50"/>
      <c r="F177" s="36"/>
      <c r="G177" s="36"/>
      <c r="H177" s="36"/>
    </row>
    <row r="178" spans="1:8" ht="14.25" customHeight="1" x14ac:dyDescent="0.25">
      <c r="A178" s="36"/>
      <c r="B178" s="36"/>
      <c r="C178" s="36"/>
      <c r="D178" s="36"/>
      <c r="E178" s="50"/>
      <c r="F178" s="36"/>
      <c r="G178" s="36"/>
      <c r="H178" s="36"/>
    </row>
    <row r="179" spans="1:8" ht="14.25" customHeight="1" x14ac:dyDescent="0.25">
      <c r="A179" s="36"/>
      <c r="B179" s="36"/>
      <c r="C179" s="36"/>
      <c r="D179" s="36"/>
      <c r="E179" s="50"/>
      <c r="F179" s="36"/>
      <c r="G179" s="36"/>
      <c r="H179" s="36"/>
    </row>
    <row r="180" spans="1:8" ht="14.25" customHeight="1" x14ac:dyDescent="0.25">
      <c r="A180" s="36"/>
      <c r="B180" s="36"/>
      <c r="C180" s="36"/>
      <c r="D180" s="36"/>
      <c r="E180" s="50"/>
      <c r="F180" s="36"/>
      <c r="G180" s="36"/>
      <c r="H180" s="36"/>
    </row>
    <row r="181" spans="1:8" ht="14.25" customHeight="1" x14ac:dyDescent="0.25">
      <c r="A181" s="36"/>
      <c r="B181" s="36"/>
      <c r="C181" s="36"/>
      <c r="D181" s="36"/>
      <c r="E181" s="50"/>
      <c r="F181" s="36"/>
      <c r="G181" s="36"/>
      <c r="H181" s="36"/>
    </row>
    <row r="182" spans="1:8" ht="14.25" customHeight="1" x14ac:dyDescent="0.25">
      <c r="A182" s="36"/>
      <c r="B182" s="36"/>
      <c r="C182" s="36"/>
      <c r="D182" s="36"/>
      <c r="E182" s="50"/>
      <c r="F182" s="36"/>
      <c r="G182" s="36"/>
      <c r="H182" s="36"/>
    </row>
    <row r="183" spans="1:8" ht="14.25" customHeight="1" x14ac:dyDescent="0.25">
      <c r="A183" s="36"/>
      <c r="B183" s="36"/>
      <c r="C183" s="36"/>
      <c r="D183" s="36"/>
      <c r="E183" s="50"/>
      <c r="F183" s="36"/>
      <c r="G183" s="36"/>
      <c r="H183" s="36"/>
    </row>
    <row r="184" spans="1:8" ht="14.25" customHeight="1" x14ac:dyDescent="0.25">
      <c r="A184" s="36"/>
      <c r="B184" s="36"/>
      <c r="C184" s="36"/>
      <c r="D184" s="36"/>
      <c r="E184" s="50"/>
      <c r="F184" s="36"/>
      <c r="G184" s="36"/>
      <c r="H184" s="36"/>
    </row>
    <row r="185" spans="1:8" ht="14.25" customHeight="1" x14ac:dyDescent="0.25">
      <c r="A185" s="36"/>
      <c r="B185" s="36"/>
      <c r="C185" s="36"/>
      <c r="D185" s="36"/>
      <c r="E185" s="50"/>
      <c r="F185" s="36"/>
      <c r="G185" s="36"/>
      <c r="H185" s="36"/>
    </row>
    <row r="186" spans="1:8" ht="14.25" customHeight="1" x14ac:dyDescent="0.25">
      <c r="A186" s="36"/>
      <c r="B186" s="36"/>
      <c r="C186" s="36"/>
      <c r="D186" s="36"/>
      <c r="E186" s="50"/>
      <c r="F186" s="36"/>
      <c r="G186" s="36"/>
      <c r="H186" s="36"/>
    </row>
    <row r="187" spans="1:8" ht="14.25" customHeight="1" x14ac:dyDescent="0.25">
      <c r="A187" s="36"/>
      <c r="B187" s="36"/>
      <c r="C187" s="36"/>
      <c r="D187" s="36"/>
      <c r="E187" s="50"/>
      <c r="F187" s="36"/>
      <c r="G187" s="36"/>
      <c r="H187" s="36"/>
    </row>
    <row r="188" spans="1:8" ht="14.25" customHeight="1" x14ac:dyDescent="0.25">
      <c r="A188" s="36"/>
      <c r="B188" s="36"/>
      <c r="C188" s="36"/>
      <c r="D188" s="36"/>
      <c r="E188" s="50"/>
      <c r="F188" s="36"/>
      <c r="G188" s="36"/>
      <c r="H188" s="36"/>
    </row>
    <row r="189" spans="1:8" ht="14.25" customHeight="1" x14ac:dyDescent="0.25">
      <c r="A189" s="36"/>
      <c r="B189" s="36"/>
      <c r="C189" s="36"/>
      <c r="D189" s="36"/>
      <c r="E189" s="50"/>
      <c r="F189" s="36"/>
      <c r="G189" s="36"/>
      <c r="H189" s="36"/>
    </row>
    <row r="190" spans="1:8" ht="14.25" customHeight="1" x14ac:dyDescent="0.25">
      <c r="A190" s="36"/>
      <c r="B190" s="36"/>
      <c r="C190" s="36"/>
      <c r="D190" s="36"/>
      <c r="E190" s="50"/>
      <c r="F190" s="36"/>
      <c r="G190" s="36"/>
      <c r="H190" s="36"/>
    </row>
    <row r="191" spans="1:8" ht="14.25" customHeight="1" x14ac:dyDescent="0.25">
      <c r="A191" s="36"/>
      <c r="B191" s="36"/>
      <c r="C191" s="36"/>
      <c r="D191" s="36"/>
      <c r="E191" s="50"/>
      <c r="F191" s="36"/>
      <c r="G191" s="36"/>
      <c r="H191" s="36"/>
    </row>
    <row r="192" spans="1:8" ht="14.25" customHeight="1" x14ac:dyDescent="0.25">
      <c r="A192" s="36"/>
      <c r="B192" s="36"/>
      <c r="C192" s="36"/>
      <c r="D192" s="36"/>
      <c r="E192" s="50"/>
      <c r="F192" s="36"/>
      <c r="G192" s="36"/>
      <c r="H192" s="36"/>
    </row>
    <row r="193" spans="1:8" ht="14.25" customHeight="1" x14ac:dyDescent="0.25">
      <c r="A193" s="36"/>
      <c r="B193" s="36"/>
      <c r="C193" s="36"/>
      <c r="D193" s="36"/>
      <c r="E193" s="50"/>
      <c r="F193" s="36"/>
      <c r="G193" s="36"/>
      <c r="H193" s="36"/>
    </row>
    <row r="194" spans="1:8" ht="14.25" customHeight="1" x14ac:dyDescent="0.25">
      <c r="A194" s="36"/>
      <c r="B194" s="36"/>
      <c r="C194" s="36"/>
      <c r="D194" s="36"/>
      <c r="E194" s="50"/>
      <c r="F194" s="36"/>
      <c r="G194" s="36"/>
      <c r="H194" s="36"/>
    </row>
    <row r="195" spans="1:8" ht="14.25" customHeight="1" x14ac:dyDescent="0.25">
      <c r="A195" s="36"/>
      <c r="B195" s="36"/>
      <c r="C195" s="36"/>
      <c r="D195" s="36"/>
      <c r="E195" s="50"/>
      <c r="F195" s="36"/>
      <c r="G195" s="36"/>
      <c r="H195" s="36"/>
    </row>
    <row r="196" spans="1:8" ht="14.25" customHeight="1" x14ac:dyDescent="0.25">
      <c r="A196" s="36"/>
      <c r="B196" s="36"/>
      <c r="C196" s="36"/>
      <c r="D196" s="36"/>
      <c r="E196" s="50"/>
      <c r="F196" s="36"/>
      <c r="G196" s="36"/>
      <c r="H196" s="36"/>
    </row>
    <row r="197" spans="1:8" ht="14.25" customHeight="1" x14ac:dyDescent="0.25">
      <c r="A197" s="36"/>
      <c r="B197" s="36"/>
      <c r="C197" s="36"/>
      <c r="D197" s="36"/>
      <c r="E197" s="50"/>
      <c r="F197" s="36"/>
      <c r="G197" s="36"/>
      <c r="H197" s="36"/>
    </row>
    <row r="198" spans="1:8" ht="14.25" customHeight="1" x14ac:dyDescent="0.25">
      <c r="A198" s="36"/>
      <c r="B198" s="36"/>
      <c r="C198" s="36"/>
      <c r="D198" s="36"/>
      <c r="E198" s="50"/>
      <c r="F198" s="36"/>
      <c r="G198" s="36"/>
      <c r="H198" s="36"/>
    </row>
    <row r="199" spans="1:8" ht="14.25" customHeight="1" x14ac:dyDescent="0.25">
      <c r="A199" s="36"/>
      <c r="B199" s="36"/>
      <c r="C199" s="36"/>
      <c r="D199" s="36"/>
      <c r="E199" s="50"/>
      <c r="F199" s="36"/>
      <c r="G199" s="36"/>
      <c r="H199" s="36"/>
    </row>
    <row r="200" spans="1:8" ht="14.25" customHeight="1" x14ac:dyDescent="0.25">
      <c r="A200" s="36"/>
      <c r="B200" s="36"/>
      <c r="C200" s="36"/>
      <c r="D200" s="36"/>
      <c r="E200" s="50"/>
      <c r="F200" s="36"/>
      <c r="G200" s="36"/>
      <c r="H200" s="36"/>
    </row>
    <row r="201" spans="1:8" ht="14.25" customHeight="1" x14ac:dyDescent="0.25">
      <c r="A201" s="36"/>
      <c r="B201" s="36"/>
      <c r="C201" s="36"/>
      <c r="D201" s="36"/>
      <c r="E201" s="50"/>
      <c r="F201" s="36"/>
      <c r="G201" s="36"/>
      <c r="H201" s="36"/>
    </row>
    <row r="202" spans="1:8" ht="14.25" customHeight="1" x14ac:dyDescent="0.25">
      <c r="A202" s="36"/>
      <c r="B202" s="36"/>
      <c r="C202" s="36"/>
      <c r="D202" s="36"/>
      <c r="E202" s="50"/>
      <c r="F202" s="36"/>
      <c r="G202" s="36"/>
      <c r="H202" s="36"/>
    </row>
    <row r="203" spans="1:8" ht="14.25" customHeight="1" x14ac:dyDescent="0.25">
      <c r="A203" s="36"/>
      <c r="B203" s="36"/>
      <c r="C203" s="36"/>
      <c r="D203" s="36"/>
      <c r="E203" s="50"/>
      <c r="F203" s="36"/>
      <c r="G203" s="36"/>
      <c r="H203" s="36"/>
    </row>
    <row r="204" spans="1:8" ht="14.25" customHeight="1" x14ac:dyDescent="0.25">
      <c r="A204" s="36"/>
      <c r="B204" s="36"/>
      <c r="C204" s="36"/>
      <c r="D204" s="36"/>
      <c r="E204" s="50"/>
      <c r="F204" s="36"/>
      <c r="G204" s="36"/>
      <c r="H204" s="36"/>
    </row>
    <row r="205" spans="1:8" ht="14.25" customHeight="1" x14ac:dyDescent="0.25">
      <c r="A205" s="36"/>
      <c r="B205" s="36"/>
      <c r="C205" s="36"/>
      <c r="D205" s="36"/>
      <c r="E205" s="50"/>
      <c r="F205" s="36"/>
      <c r="G205" s="36"/>
      <c r="H205" s="36"/>
    </row>
    <row r="206" spans="1:8" ht="14.25" customHeight="1" x14ac:dyDescent="0.25">
      <c r="A206" s="36"/>
      <c r="B206" s="36"/>
      <c r="C206" s="36"/>
      <c r="D206" s="36"/>
      <c r="E206" s="50"/>
      <c r="F206" s="36"/>
      <c r="G206" s="36"/>
      <c r="H206" s="36"/>
    </row>
    <row r="207" spans="1:8" ht="14.25" customHeight="1" x14ac:dyDescent="0.25">
      <c r="A207" s="36"/>
      <c r="B207" s="36"/>
      <c r="C207" s="36"/>
      <c r="D207" s="36"/>
      <c r="E207" s="50"/>
      <c r="F207" s="36"/>
      <c r="G207" s="36"/>
      <c r="H207" s="36"/>
    </row>
    <row r="208" spans="1:8" ht="14.25" customHeight="1" x14ac:dyDescent="0.25">
      <c r="A208" s="36"/>
      <c r="B208" s="36"/>
      <c r="C208" s="36"/>
      <c r="D208" s="36"/>
      <c r="E208" s="50"/>
      <c r="F208" s="36"/>
      <c r="G208" s="36"/>
      <c r="H208" s="36"/>
    </row>
    <row r="209" spans="1:8" ht="14.25" customHeight="1" x14ac:dyDescent="0.25">
      <c r="A209" s="36"/>
      <c r="B209" s="36"/>
      <c r="C209" s="36"/>
      <c r="D209" s="36"/>
      <c r="E209" s="50"/>
      <c r="F209" s="36"/>
      <c r="G209" s="36"/>
      <c r="H209" s="36"/>
    </row>
    <row r="210" spans="1:8" ht="14.25" customHeight="1" x14ac:dyDescent="0.25">
      <c r="A210" s="36"/>
      <c r="B210" s="36"/>
      <c r="C210" s="36"/>
      <c r="D210" s="36"/>
      <c r="E210" s="50"/>
      <c r="F210" s="36"/>
      <c r="G210" s="36"/>
      <c r="H210" s="36"/>
    </row>
    <row r="211" spans="1:8" ht="14.25" customHeight="1" x14ac:dyDescent="0.25">
      <c r="A211" s="36"/>
      <c r="B211" s="36"/>
      <c r="C211" s="36"/>
      <c r="D211" s="36"/>
      <c r="E211" s="50"/>
      <c r="F211" s="36"/>
      <c r="G211" s="36"/>
      <c r="H211" s="36"/>
    </row>
    <row r="212" spans="1:8" ht="14.25" customHeight="1" x14ac:dyDescent="0.25">
      <c r="A212" s="36"/>
      <c r="B212" s="36"/>
      <c r="C212" s="36"/>
      <c r="D212" s="36"/>
      <c r="E212" s="50"/>
      <c r="F212" s="36"/>
      <c r="G212" s="36"/>
      <c r="H212" s="36"/>
    </row>
    <row r="213" spans="1:8" ht="14.25" customHeight="1" x14ac:dyDescent="0.25">
      <c r="A213" s="36"/>
      <c r="B213" s="36"/>
      <c r="C213" s="36"/>
      <c r="D213" s="36"/>
      <c r="E213" s="50"/>
      <c r="F213" s="36"/>
      <c r="G213" s="36"/>
      <c r="H213" s="36"/>
    </row>
    <row r="214" spans="1:8" ht="14.25" customHeight="1" x14ac:dyDescent="0.25">
      <c r="A214" s="36"/>
      <c r="B214" s="36"/>
      <c r="C214" s="36"/>
      <c r="D214" s="36"/>
      <c r="E214" s="50"/>
      <c r="F214" s="36"/>
      <c r="G214" s="36"/>
      <c r="H214" s="36"/>
    </row>
    <row r="215" spans="1:8" ht="14.25" customHeight="1" x14ac:dyDescent="0.25">
      <c r="A215" s="36"/>
      <c r="B215" s="36"/>
      <c r="C215" s="36"/>
      <c r="D215" s="36"/>
      <c r="E215" s="50"/>
      <c r="F215" s="36"/>
      <c r="G215" s="36"/>
      <c r="H215" s="36"/>
    </row>
    <row r="216" spans="1:8" ht="14.25" customHeight="1" x14ac:dyDescent="0.25">
      <c r="A216" s="36"/>
      <c r="B216" s="36"/>
      <c r="C216" s="36"/>
      <c r="D216" s="36"/>
      <c r="E216" s="50"/>
      <c r="F216" s="36"/>
      <c r="G216" s="36"/>
      <c r="H216" s="36"/>
    </row>
    <row r="217" spans="1:8" ht="14.25" customHeight="1" x14ac:dyDescent="0.25">
      <c r="A217" s="36"/>
      <c r="B217" s="36"/>
      <c r="C217" s="36"/>
      <c r="D217" s="36"/>
      <c r="E217" s="50"/>
      <c r="F217" s="36"/>
      <c r="G217" s="36"/>
      <c r="H217" s="36"/>
    </row>
    <row r="218" spans="1:8" ht="14.25" customHeight="1" x14ac:dyDescent="0.25">
      <c r="A218" s="36"/>
      <c r="B218" s="36"/>
      <c r="C218" s="36"/>
      <c r="D218" s="36"/>
      <c r="E218" s="50"/>
      <c r="F218" s="36"/>
      <c r="G218" s="36"/>
      <c r="H218" s="36"/>
    </row>
    <row r="219" spans="1:8" ht="14.25" customHeight="1" x14ac:dyDescent="0.25">
      <c r="A219" s="36"/>
      <c r="B219" s="36"/>
      <c r="C219" s="36"/>
      <c r="D219" s="36"/>
      <c r="E219" s="50"/>
      <c r="F219" s="36"/>
      <c r="G219" s="36"/>
      <c r="H219" s="36"/>
    </row>
    <row r="220" spans="1:8" ht="14.25" customHeight="1" x14ac:dyDescent="0.25">
      <c r="A220" s="36"/>
      <c r="B220" s="36"/>
      <c r="C220" s="36"/>
      <c r="D220" s="36"/>
      <c r="E220" s="50"/>
      <c r="F220" s="36"/>
      <c r="G220" s="36"/>
      <c r="H220" s="36"/>
    </row>
    <row r="221" spans="1:8" ht="14.25" customHeight="1" x14ac:dyDescent="0.25">
      <c r="A221" s="36"/>
      <c r="B221" s="36"/>
      <c r="C221" s="36"/>
      <c r="D221" s="36"/>
      <c r="E221" s="50"/>
      <c r="F221" s="36"/>
      <c r="G221" s="36"/>
      <c r="H221" s="36"/>
    </row>
    <row r="222" spans="1:8" ht="14.25" customHeight="1" x14ac:dyDescent="0.25">
      <c r="A222" s="36"/>
      <c r="B222" s="36"/>
      <c r="C222" s="36"/>
      <c r="D222" s="36"/>
      <c r="E222" s="50"/>
      <c r="F222" s="36"/>
      <c r="G222" s="36"/>
      <c r="H222" s="36"/>
    </row>
    <row r="223" spans="1:8" ht="14.25" customHeight="1" x14ac:dyDescent="0.25">
      <c r="A223" s="36"/>
      <c r="B223" s="36"/>
      <c r="C223" s="36"/>
      <c r="D223" s="36"/>
      <c r="E223" s="50"/>
      <c r="F223" s="36"/>
      <c r="G223" s="36"/>
      <c r="H223" s="36"/>
    </row>
    <row r="224" spans="1:8" ht="14.25" customHeight="1" x14ac:dyDescent="0.25">
      <c r="A224" s="36"/>
      <c r="B224" s="36"/>
      <c r="C224" s="36"/>
      <c r="D224" s="36"/>
      <c r="E224" s="50"/>
      <c r="F224" s="36"/>
      <c r="G224" s="36"/>
      <c r="H224" s="36"/>
    </row>
    <row r="225" spans="1:8" ht="14.25" customHeight="1" x14ac:dyDescent="0.25">
      <c r="A225" s="36"/>
      <c r="B225" s="36"/>
      <c r="C225" s="36"/>
      <c r="D225" s="36"/>
      <c r="E225" s="50"/>
      <c r="F225" s="36"/>
      <c r="G225" s="36"/>
      <c r="H225" s="36"/>
    </row>
    <row r="226" spans="1:8" ht="14.25" customHeight="1" x14ac:dyDescent="0.25">
      <c r="A226" s="36"/>
      <c r="B226" s="36"/>
      <c r="C226" s="36"/>
      <c r="D226" s="36"/>
      <c r="E226" s="50"/>
      <c r="F226" s="36"/>
      <c r="G226" s="36"/>
      <c r="H226" s="36"/>
    </row>
    <row r="227" spans="1:8" ht="14.25" customHeight="1" x14ac:dyDescent="0.25">
      <c r="A227" s="36"/>
      <c r="B227" s="36"/>
      <c r="C227" s="36"/>
      <c r="D227" s="36"/>
      <c r="E227" s="50"/>
      <c r="F227" s="36"/>
      <c r="G227" s="36"/>
      <c r="H227" s="36"/>
    </row>
    <row r="228" spans="1:8" ht="14.25" customHeight="1" x14ac:dyDescent="0.25">
      <c r="A228" s="36"/>
      <c r="B228" s="36"/>
      <c r="C228" s="36"/>
      <c r="D228" s="36"/>
      <c r="E228" s="50"/>
      <c r="F228" s="36"/>
      <c r="G228" s="36"/>
      <c r="H228" s="36"/>
    </row>
    <row r="229" spans="1:8" ht="14.25" customHeight="1" x14ac:dyDescent="0.25">
      <c r="A229" s="36"/>
      <c r="B229" s="36"/>
      <c r="C229" s="36"/>
      <c r="D229" s="36"/>
      <c r="E229" s="50"/>
      <c r="F229" s="36"/>
      <c r="G229" s="36"/>
      <c r="H229" s="36"/>
    </row>
    <row r="230" spans="1:8" ht="14.25" customHeight="1" x14ac:dyDescent="0.25">
      <c r="A230" s="36"/>
      <c r="B230" s="36"/>
      <c r="C230" s="36"/>
      <c r="D230" s="36"/>
      <c r="E230" s="50"/>
      <c r="F230" s="36"/>
      <c r="G230" s="36"/>
      <c r="H230" s="36"/>
    </row>
    <row r="231" spans="1:8" ht="14.25" customHeight="1" x14ac:dyDescent="0.25">
      <c r="A231" s="36"/>
      <c r="B231" s="36"/>
      <c r="C231" s="36"/>
      <c r="D231" s="36"/>
      <c r="E231" s="50"/>
      <c r="F231" s="36"/>
      <c r="G231" s="36"/>
      <c r="H231" s="36"/>
    </row>
    <row r="232" spans="1:8" ht="14.25" customHeight="1" x14ac:dyDescent="0.25">
      <c r="A232" s="36"/>
      <c r="B232" s="36"/>
      <c r="C232" s="36"/>
      <c r="D232" s="36"/>
      <c r="E232" s="50"/>
      <c r="F232" s="36"/>
      <c r="G232" s="36"/>
      <c r="H232" s="36"/>
    </row>
    <row r="233" spans="1:8" ht="14.25" customHeight="1" x14ac:dyDescent="0.25">
      <c r="A233" s="36"/>
      <c r="B233" s="36"/>
      <c r="C233" s="36"/>
      <c r="D233" s="36"/>
      <c r="E233" s="50"/>
      <c r="F233" s="36"/>
      <c r="G233" s="36"/>
      <c r="H233" s="36"/>
    </row>
    <row r="234" spans="1:8" ht="14.25" customHeight="1" x14ac:dyDescent="0.25">
      <c r="A234" s="36"/>
      <c r="B234" s="36"/>
      <c r="C234" s="36"/>
      <c r="D234" s="36"/>
      <c r="E234" s="50"/>
      <c r="F234" s="36"/>
      <c r="G234" s="36"/>
      <c r="H234" s="36"/>
    </row>
    <row r="235" spans="1:8" ht="14.25" customHeight="1" x14ac:dyDescent="0.25">
      <c r="A235" s="36"/>
      <c r="B235" s="36"/>
      <c r="C235" s="36"/>
      <c r="D235" s="36"/>
      <c r="E235" s="50"/>
      <c r="F235" s="36"/>
      <c r="G235" s="36"/>
      <c r="H235" s="36"/>
    </row>
    <row r="236" spans="1:8" ht="14.25" customHeight="1" x14ac:dyDescent="0.25">
      <c r="A236" s="36"/>
      <c r="B236" s="36"/>
      <c r="C236" s="36"/>
      <c r="D236" s="36"/>
      <c r="E236" s="50"/>
      <c r="F236" s="36"/>
      <c r="G236" s="36"/>
      <c r="H236" s="36"/>
    </row>
    <row r="237" spans="1:8" ht="14.25" customHeight="1" x14ac:dyDescent="0.25">
      <c r="A237" s="36"/>
      <c r="B237" s="36"/>
      <c r="C237" s="36"/>
      <c r="D237" s="36"/>
      <c r="E237" s="50"/>
      <c r="F237" s="36"/>
      <c r="G237" s="36"/>
      <c r="H237" s="36"/>
    </row>
    <row r="238" spans="1:8" ht="14.25" customHeight="1" x14ac:dyDescent="0.25">
      <c r="A238" s="36"/>
      <c r="B238" s="36"/>
      <c r="C238" s="36"/>
      <c r="D238" s="36"/>
      <c r="E238" s="50"/>
      <c r="F238" s="36"/>
      <c r="G238" s="36"/>
      <c r="H238" s="36"/>
    </row>
    <row r="239" spans="1:8" ht="14.25" customHeight="1" x14ac:dyDescent="0.25">
      <c r="A239" s="36"/>
      <c r="B239" s="36"/>
      <c r="C239" s="36"/>
      <c r="D239" s="36"/>
      <c r="E239" s="50"/>
      <c r="F239" s="36"/>
      <c r="G239" s="36"/>
      <c r="H239" s="36"/>
    </row>
    <row r="240" spans="1:8" ht="14.25" customHeight="1" x14ac:dyDescent="0.25">
      <c r="A240" s="36"/>
      <c r="B240" s="36"/>
      <c r="C240" s="36"/>
      <c r="D240" s="36"/>
      <c r="E240" s="50"/>
      <c r="F240" s="36"/>
      <c r="G240" s="36"/>
      <c r="H240" s="36"/>
    </row>
    <row r="241" spans="1:8" ht="14.25" customHeight="1" x14ac:dyDescent="0.25">
      <c r="A241" s="36"/>
      <c r="B241" s="36"/>
      <c r="C241" s="36"/>
      <c r="D241" s="36"/>
      <c r="E241" s="50"/>
      <c r="F241" s="36"/>
      <c r="G241" s="36"/>
      <c r="H241" s="36"/>
    </row>
    <row r="242" spans="1:8" ht="14.25" customHeight="1" x14ac:dyDescent="0.25">
      <c r="A242" s="36"/>
      <c r="B242" s="36"/>
      <c r="C242" s="36"/>
      <c r="D242" s="36"/>
      <c r="E242" s="50"/>
      <c r="F242" s="36"/>
      <c r="G242" s="36"/>
      <c r="H242" s="36"/>
    </row>
    <row r="243" spans="1:8" ht="14.25" customHeight="1" x14ac:dyDescent="0.25">
      <c r="A243" s="36"/>
      <c r="B243" s="36"/>
      <c r="C243" s="36"/>
      <c r="D243" s="36"/>
      <c r="E243" s="50"/>
      <c r="F243" s="36"/>
      <c r="G243" s="36"/>
      <c r="H243" s="36"/>
    </row>
    <row r="244" spans="1:8" ht="14.25" customHeight="1" x14ac:dyDescent="0.25">
      <c r="A244" s="36"/>
      <c r="B244" s="36"/>
      <c r="C244" s="36"/>
      <c r="D244" s="36"/>
      <c r="E244" s="50"/>
      <c r="F244" s="36"/>
      <c r="G244" s="36"/>
      <c r="H244" s="36"/>
    </row>
    <row r="245" spans="1:8" ht="14.25" customHeight="1" x14ac:dyDescent="0.25">
      <c r="A245" s="36"/>
      <c r="B245" s="36"/>
      <c r="C245" s="36"/>
      <c r="D245" s="36"/>
      <c r="E245" s="50"/>
      <c r="F245" s="36"/>
      <c r="G245" s="36"/>
      <c r="H245" s="36"/>
    </row>
    <row r="246" spans="1:8" ht="14.25" customHeight="1" x14ac:dyDescent="0.25">
      <c r="A246" s="36"/>
      <c r="B246" s="36"/>
      <c r="C246" s="36"/>
      <c r="D246" s="36"/>
      <c r="E246" s="50"/>
      <c r="F246" s="36"/>
      <c r="G246" s="36"/>
      <c r="H246" s="36"/>
    </row>
    <row r="247" spans="1:8" ht="14.25" customHeight="1" x14ac:dyDescent="0.25">
      <c r="A247" s="36"/>
      <c r="B247" s="36"/>
      <c r="C247" s="36"/>
      <c r="D247" s="36"/>
      <c r="E247" s="50"/>
      <c r="F247" s="36"/>
      <c r="G247" s="36"/>
      <c r="H247" s="36"/>
    </row>
    <row r="248" spans="1:8" ht="14.25" customHeight="1" x14ac:dyDescent="0.25">
      <c r="A248" s="36"/>
      <c r="B248" s="36"/>
      <c r="C248" s="36"/>
      <c r="D248" s="36"/>
      <c r="E248" s="50"/>
      <c r="F248" s="36"/>
      <c r="G248" s="36"/>
      <c r="H248" s="36"/>
    </row>
    <row r="249" spans="1:8" ht="14.25" customHeight="1" x14ac:dyDescent="0.25">
      <c r="A249" s="36"/>
      <c r="B249" s="36"/>
      <c r="C249" s="36"/>
      <c r="D249" s="36"/>
      <c r="E249" s="50"/>
      <c r="F249" s="36"/>
      <c r="G249" s="36"/>
      <c r="H249" s="36"/>
    </row>
    <row r="250" spans="1:8" ht="14.25" customHeight="1" x14ac:dyDescent="0.25">
      <c r="A250" s="36"/>
      <c r="B250" s="36"/>
      <c r="C250" s="36"/>
      <c r="D250" s="36"/>
      <c r="E250" s="50"/>
      <c r="F250" s="36"/>
      <c r="G250" s="36"/>
      <c r="H250" s="36"/>
    </row>
    <row r="251" spans="1:8" ht="14.25" customHeight="1" x14ac:dyDescent="0.25">
      <c r="A251" s="36"/>
      <c r="B251" s="36"/>
      <c r="C251" s="36"/>
      <c r="D251" s="36"/>
      <c r="E251" s="50"/>
      <c r="F251" s="36"/>
      <c r="G251" s="36"/>
      <c r="H251" s="36"/>
    </row>
    <row r="252" spans="1:8" ht="14.25" customHeight="1" x14ac:dyDescent="0.25">
      <c r="A252" s="36"/>
      <c r="B252" s="36"/>
      <c r="C252" s="36"/>
      <c r="D252" s="36"/>
      <c r="E252" s="50"/>
      <c r="F252" s="36"/>
      <c r="G252" s="36"/>
      <c r="H252" s="36"/>
    </row>
    <row r="253" spans="1:8" ht="14.25" customHeight="1" x14ac:dyDescent="0.25">
      <c r="A253" s="36"/>
      <c r="B253" s="36"/>
      <c r="C253" s="36"/>
      <c r="D253" s="36"/>
      <c r="E253" s="50"/>
      <c r="F253" s="36"/>
      <c r="G253" s="36"/>
      <c r="H253" s="36"/>
    </row>
    <row r="254" spans="1:8" ht="14.25" customHeight="1" x14ac:dyDescent="0.25">
      <c r="A254" s="36"/>
      <c r="B254" s="36"/>
      <c r="C254" s="36"/>
      <c r="D254" s="36"/>
      <c r="E254" s="50"/>
      <c r="F254" s="36"/>
      <c r="G254" s="36"/>
      <c r="H254" s="36"/>
    </row>
    <row r="255" spans="1:8" ht="14.25" customHeight="1" x14ac:dyDescent="0.25">
      <c r="A255" s="36"/>
      <c r="B255" s="36"/>
      <c r="C255" s="36"/>
      <c r="D255" s="36"/>
      <c r="E255" s="50"/>
      <c r="F255" s="36"/>
      <c r="G255" s="36"/>
      <c r="H255" s="36"/>
    </row>
    <row r="256" spans="1:8" ht="14.25" customHeight="1" x14ac:dyDescent="0.25">
      <c r="A256" s="36"/>
      <c r="B256" s="36"/>
      <c r="C256" s="36"/>
      <c r="D256" s="36"/>
      <c r="E256" s="50"/>
      <c r="F256" s="36"/>
      <c r="G256" s="36"/>
      <c r="H256" s="36"/>
    </row>
    <row r="257" spans="1:8" ht="14.25" customHeight="1" x14ac:dyDescent="0.25">
      <c r="A257" s="36"/>
      <c r="B257" s="36"/>
      <c r="C257" s="36"/>
      <c r="D257" s="36"/>
      <c r="E257" s="50"/>
      <c r="F257" s="36"/>
      <c r="G257" s="36"/>
      <c r="H257" s="36"/>
    </row>
    <row r="258" spans="1:8" ht="14.25" customHeight="1" x14ac:dyDescent="0.25">
      <c r="A258" s="36"/>
      <c r="B258" s="36"/>
      <c r="C258" s="36"/>
      <c r="D258" s="36"/>
      <c r="E258" s="50"/>
      <c r="F258" s="36"/>
      <c r="G258" s="36"/>
      <c r="H258" s="36"/>
    </row>
    <row r="259" spans="1:8" ht="14.25" customHeight="1" x14ac:dyDescent="0.25">
      <c r="A259" s="36"/>
      <c r="B259" s="36"/>
      <c r="C259" s="36"/>
      <c r="D259" s="36"/>
      <c r="E259" s="50"/>
      <c r="F259" s="36"/>
      <c r="G259" s="36"/>
      <c r="H259" s="36"/>
    </row>
    <row r="260" spans="1:8" ht="14.25" customHeight="1" x14ac:dyDescent="0.25">
      <c r="A260" s="36"/>
      <c r="B260" s="36"/>
      <c r="C260" s="36"/>
      <c r="D260" s="36"/>
      <c r="E260" s="50"/>
      <c r="F260" s="36"/>
      <c r="G260" s="36"/>
      <c r="H260" s="36"/>
    </row>
    <row r="261" spans="1:8" ht="14.25" customHeight="1" x14ac:dyDescent="0.25">
      <c r="A261" s="36"/>
      <c r="B261" s="36"/>
      <c r="C261" s="36"/>
      <c r="D261" s="36"/>
      <c r="E261" s="50"/>
      <c r="F261" s="36"/>
      <c r="G261" s="36"/>
      <c r="H261" s="36"/>
    </row>
    <row r="262" spans="1:8" ht="14.25" customHeight="1" x14ac:dyDescent="0.25">
      <c r="A262" s="36"/>
      <c r="B262" s="36"/>
      <c r="C262" s="36"/>
      <c r="D262" s="36"/>
      <c r="E262" s="50"/>
      <c r="F262" s="36"/>
      <c r="G262" s="36"/>
      <c r="H262" s="36"/>
    </row>
    <row r="263" spans="1:8" ht="14.25" customHeight="1" x14ac:dyDescent="0.25">
      <c r="A263" s="36"/>
      <c r="B263" s="36"/>
      <c r="C263" s="36"/>
      <c r="D263" s="36"/>
      <c r="E263" s="50"/>
      <c r="F263" s="36"/>
      <c r="G263" s="36"/>
      <c r="H263" s="36"/>
    </row>
    <row r="264" spans="1:8" ht="14.25" customHeight="1" x14ac:dyDescent="0.25">
      <c r="A264" s="36"/>
      <c r="B264" s="36"/>
      <c r="C264" s="36"/>
      <c r="D264" s="36"/>
      <c r="E264" s="50"/>
      <c r="F264" s="36"/>
      <c r="G264" s="36"/>
      <c r="H264" s="36"/>
    </row>
    <row r="265" spans="1:8" ht="14.25" customHeight="1" x14ac:dyDescent="0.25">
      <c r="A265" s="36"/>
      <c r="B265" s="36"/>
      <c r="C265" s="36"/>
      <c r="D265" s="36"/>
      <c r="E265" s="50"/>
      <c r="F265" s="36"/>
      <c r="G265" s="36"/>
      <c r="H265" s="36"/>
    </row>
    <row r="266" spans="1:8" ht="14.25" customHeight="1" x14ac:dyDescent="0.25">
      <c r="A266" s="36"/>
      <c r="B266" s="36"/>
      <c r="C266" s="36"/>
      <c r="D266" s="36"/>
      <c r="E266" s="50"/>
      <c r="F266" s="36"/>
      <c r="G266" s="36"/>
      <c r="H266" s="36"/>
    </row>
    <row r="267" spans="1:8" ht="14.25" customHeight="1" x14ac:dyDescent="0.25">
      <c r="A267" s="36"/>
      <c r="B267" s="36"/>
      <c r="C267" s="36"/>
      <c r="D267" s="36"/>
      <c r="E267" s="50"/>
      <c r="F267" s="36"/>
      <c r="G267" s="36"/>
      <c r="H267" s="36"/>
    </row>
    <row r="268" spans="1:8" ht="14.25" customHeight="1" x14ac:dyDescent="0.25">
      <c r="A268" s="36"/>
      <c r="B268" s="36"/>
      <c r="C268" s="36"/>
      <c r="D268" s="36"/>
      <c r="E268" s="50"/>
      <c r="F268" s="36"/>
      <c r="G268" s="36"/>
      <c r="H268" s="36"/>
    </row>
    <row r="269" spans="1:8" ht="14.25" customHeight="1" x14ac:dyDescent="0.25">
      <c r="A269" s="36"/>
      <c r="B269" s="36"/>
      <c r="C269" s="36"/>
      <c r="D269" s="36"/>
      <c r="E269" s="50"/>
      <c r="F269" s="36"/>
      <c r="G269" s="36"/>
      <c r="H269" s="36"/>
    </row>
    <row r="270" spans="1:8" ht="14.25" customHeight="1" x14ac:dyDescent="0.25">
      <c r="A270" s="36"/>
      <c r="B270" s="36"/>
      <c r="C270" s="36"/>
      <c r="D270" s="36"/>
      <c r="E270" s="50"/>
      <c r="F270" s="36"/>
      <c r="G270" s="36"/>
      <c r="H270" s="36"/>
    </row>
    <row r="271" spans="1:8" ht="14.25" customHeight="1" x14ac:dyDescent="0.25">
      <c r="A271" s="36"/>
      <c r="B271" s="36"/>
      <c r="C271" s="36"/>
      <c r="D271" s="36"/>
      <c r="E271" s="50"/>
      <c r="F271" s="36"/>
      <c r="G271" s="36"/>
      <c r="H271" s="36"/>
    </row>
    <row r="272" spans="1:8" ht="14.25" customHeight="1" x14ac:dyDescent="0.25">
      <c r="A272" s="36"/>
      <c r="B272" s="36"/>
      <c r="C272" s="36"/>
      <c r="D272" s="36"/>
      <c r="E272" s="50"/>
      <c r="F272" s="36"/>
      <c r="G272" s="36"/>
      <c r="H272" s="36"/>
    </row>
    <row r="273" spans="1:8" ht="14.25" customHeight="1" x14ac:dyDescent="0.25">
      <c r="A273" s="36"/>
      <c r="B273" s="36"/>
      <c r="C273" s="36"/>
      <c r="D273" s="36"/>
      <c r="E273" s="50"/>
      <c r="F273" s="36"/>
      <c r="G273" s="36"/>
      <c r="H273" s="36"/>
    </row>
    <row r="274" spans="1:8" ht="14.25" customHeight="1" x14ac:dyDescent="0.25">
      <c r="A274" s="36"/>
      <c r="B274" s="36"/>
      <c r="C274" s="36"/>
      <c r="D274" s="36"/>
      <c r="E274" s="50"/>
      <c r="F274" s="36"/>
      <c r="G274" s="36"/>
      <c r="H274" s="36"/>
    </row>
    <row r="275" spans="1:8" ht="14.25" customHeight="1" x14ac:dyDescent="0.25">
      <c r="A275" s="36"/>
      <c r="B275" s="36"/>
      <c r="C275" s="36"/>
      <c r="D275" s="36"/>
      <c r="E275" s="50"/>
      <c r="F275" s="36"/>
      <c r="G275" s="36"/>
      <c r="H275" s="36"/>
    </row>
    <row r="276" spans="1:8" ht="14.25" customHeight="1" x14ac:dyDescent="0.25">
      <c r="A276" s="36"/>
      <c r="B276" s="36"/>
      <c r="C276" s="36"/>
      <c r="D276" s="36"/>
      <c r="E276" s="50"/>
      <c r="F276" s="36"/>
      <c r="G276" s="36"/>
      <c r="H276" s="36"/>
    </row>
    <row r="277" spans="1:8" ht="14.25" customHeight="1" x14ac:dyDescent="0.25">
      <c r="A277" s="36"/>
      <c r="B277" s="36"/>
      <c r="C277" s="36"/>
      <c r="D277" s="36"/>
      <c r="E277" s="50"/>
      <c r="F277" s="36"/>
      <c r="G277" s="36"/>
      <c r="H277" s="36"/>
    </row>
    <row r="278" spans="1:8" ht="14.25" customHeight="1" x14ac:dyDescent="0.25">
      <c r="A278" s="36"/>
      <c r="B278" s="36"/>
      <c r="C278" s="36"/>
      <c r="D278" s="36"/>
      <c r="E278" s="50"/>
      <c r="F278" s="36"/>
      <c r="G278" s="36"/>
      <c r="H278" s="36"/>
    </row>
    <row r="279" spans="1:8" ht="14.25" customHeight="1" x14ac:dyDescent="0.25">
      <c r="A279" s="36"/>
      <c r="B279" s="36"/>
      <c r="C279" s="36"/>
      <c r="D279" s="36"/>
      <c r="E279" s="50"/>
      <c r="F279" s="36"/>
      <c r="G279" s="36"/>
      <c r="H279" s="36"/>
    </row>
    <row r="280" spans="1:8" ht="14.25" customHeight="1" x14ac:dyDescent="0.25">
      <c r="A280" s="36"/>
      <c r="B280" s="36"/>
      <c r="C280" s="36"/>
      <c r="D280" s="36"/>
      <c r="E280" s="50"/>
      <c r="F280" s="36"/>
      <c r="G280" s="36"/>
      <c r="H280" s="36"/>
    </row>
    <row r="281" spans="1:8" ht="14.25" customHeight="1" x14ac:dyDescent="0.25">
      <c r="A281" s="36"/>
      <c r="B281" s="36"/>
      <c r="C281" s="36"/>
      <c r="D281" s="36"/>
      <c r="E281" s="50"/>
      <c r="F281" s="36"/>
      <c r="G281" s="36"/>
      <c r="H281" s="36"/>
    </row>
    <row r="282" spans="1:8" ht="14.25" customHeight="1" x14ac:dyDescent="0.25">
      <c r="A282" s="36"/>
      <c r="B282" s="36"/>
      <c r="C282" s="36"/>
      <c r="D282" s="36"/>
      <c r="E282" s="50"/>
      <c r="F282" s="36"/>
      <c r="G282" s="36"/>
      <c r="H282" s="36"/>
    </row>
    <row r="283" spans="1:8" ht="14.25" customHeight="1" x14ac:dyDescent="0.25">
      <c r="A283" s="36"/>
      <c r="B283" s="36"/>
      <c r="C283" s="36"/>
      <c r="D283" s="36"/>
      <c r="E283" s="50"/>
      <c r="F283" s="36"/>
      <c r="G283" s="36"/>
      <c r="H283" s="36"/>
    </row>
    <row r="284" spans="1:8" ht="14.25" customHeight="1" x14ac:dyDescent="0.25">
      <c r="A284" s="36"/>
      <c r="B284" s="36"/>
      <c r="C284" s="36"/>
      <c r="D284" s="36"/>
      <c r="E284" s="50"/>
      <c r="F284" s="36"/>
      <c r="G284" s="36"/>
      <c r="H284" s="36"/>
    </row>
    <row r="285" spans="1:8" ht="14.25" customHeight="1" x14ac:dyDescent="0.25">
      <c r="A285" s="36"/>
      <c r="B285" s="36"/>
      <c r="C285" s="36"/>
      <c r="D285" s="36"/>
      <c r="E285" s="50"/>
      <c r="F285" s="36"/>
      <c r="G285" s="36"/>
      <c r="H285" s="36"/>
    </row>
    <row r="286" spans="1:8" ht="14.25" customHeight="1" x14ac:dyDescent="0.25">
      <c r="A286" s="36"/>
      <c r="B286" s="36"/>
      <c r="C286" s="36"/>
      <c r="D286" s="36"/>
      <c r="E286" s="50"/>
      <c r="F286" s="36"/>
      <c r="G286" s="36"/>
      <c r="H286" s="36"/>
    </row>
    <row r="287" spans="1:8" ht="14.25" customHeight="1" x14ac:dyDescent="0.25">
      <c r="A287" s="36"/>
      <c r="B287" s="36"/>
      <c r="C287" s="36"/>
      <c r="D287" s="36"/>
      <c r="E287" s="50"/>
      <c r="F287" s="36"/>
      <c r="G287" s="36"/>
      <c r="H287" s="36"/>
    </row>
    <row r="288" spans="1:8" ht="14.25" customHeight="1" x14ac:dyDescent="0.25">
      <c r="A288" s="36"/>
      <c r="B288" s="36"/>
      <c r="C288" s="36"/>
      <c r="D288" s="36"/>
      <c r="E288" s="50"/>
      <c r="F288" s="36"/>
      <c r="G288" s="36"/>
      <c r="H288" s="36"/>
    </row>
    <row r="289" spans="1:8" ht="14.25" customHeight="1" x14ac:dyDescent="0.25">
      <c r="A289" s="36"/>
      <c r="B289" s="36"/>
      <c r="C289" s="36"/>
      <c r="D289" s="36"/>
      <c r="E289" s="50"/>
      <c r="F289" s="36"/>
      <c r="G289" s="36"/>
      <c r="H289" s="36"/>
    </row>
    <row r="290" spans="1:8" ht="14.25" customHeight="1" x14ac:dyDescent="0.25">
      <c r="A290" s="36"/>
      <c r="B290" s="36"/>
      <c r="C290" s="36"/>
      <c r="D290" s="36"/>
      <c r="E290" s="50"/>
      <c r="F290" s="36"/>
      <c r="G290" s="36"/>
      <c r="H290" s="36"/>
    </row>
    <row r="291" spans="1:8" ht="14.25" customHeight="1" x14ac:dyDescent="0.25">
      <c r="A291" s="36"/>
      <c r="B291" s="36"/>
      <c r="C291" s="36"/>
      <c r="D291" s="36"/>
      <c r="E291" s="50"/>
      <c r="F291" s="36"/>
      <c r="G291" s="36"/>
      <c r="H291" s="36"/>
    </row>
    <row r="292" spans="1:8" ht="14.25" customHeight="1" x14ac:dyDescent="0.25">
      <c r="A292" s="36"/>
      <c r="B292" s="36"/>
      <c r="C292" s="36"/>
      <c r="D292" s="36"/>
      <c r="E292" s="50"/>
      <c r="F292" s="36"/>
      <c r="G292" s="36"/>
      <c r="H292" s="36"/>
    </row>
    <row r="293" spans="1:8" ht="14.25" customHeight="1" x14ac:dyDescent="0.25">
      <c r="A293" s="36"/>
      <c r="B293" s="36"/>
      <c r="C293" s="36"/>
      <c r="D293" s="36"/>
      <c r="E293" s="50"/>
      <c r="F293" s="36"/>
      <c r="G293" s="36"/>
      <c r="H293" s="36"/>
    </row>
    <row r="294" spans="1:8" ht="14.25" customHeight="1" x14ac:dyDescent="0.25">
      <c r="A294" s="36"/>
      <c r="B294" s="36"/>
      <c r="C294" s="36"/>
      <c r="D294" s="36"/>
      <c r="E294" s="50"/>
      <c r="F294" s="36"/>
      <c r="G294" s="36"/>
      <c r="H294" s="36"/>
    </row>
    <row r="295" spans="1:8" ht="14.25" customHeight="1" x14ac:dyDescent="0.25">
      <c r="A295" s="36"/>
      <c r="B295" s="36"/>
      <c r="C295" s="36"/>
      <c r="D295" s="36"/>
      <c r="E295" s="50"/>
      <c r="F295" s="36"/>
      <c r="G295" s="36"/>
      <c r="H295" s="36"/>
    </row>
    <row r="296" spans="1:8" ht="14.25" customHeight="1" x14ac:dyDescent="0.25">
      <c r="A296" s="36"/>
      <c r="B296" s="36"/>
      <c r="C296" s="36"/>
      <c r="D296" s="36"/>
      <c r="E296" s="50"/>
      <c r="F296" s="36"/>
      <c r="G296" s="36"/>
      <c r="H296" s="36"/>
    </row>
    <row r="297" spans="1:8" ht="14.25" customHeight="1" x14ac:dyDescent="0.25">
      <c r="A297" s="36"/>
      <c r="B297" s="36"/>
      <c r="C297" s="36"/>
      <c r="D297" s="36"/>
      <c r="E297" s="50"/>
      <c r="F297" s="36"/>
      <c r="G297" s="36"/>
      <c r="H297" s="36"/>
    </row>
    <row r="298" spans="1:8" ht="14.25" customHeight="1" x14ac:dyDescent="0.25">
      <c r="A298" s="36"/>
      <c r="B298" s="36"/>
      <c r="C298" s="36"/>
      <c r="D298" s="36"/>
      <c r="E298" s="50"/>
      <c r="F298" s="36"/>
      <c r="G298" s="36"/>
      <c r="H298" s="36"/>
    </row>
    <row r="299" spans="1:8" ht="14.25" customHeight="1" x14ac:dyDescent="0.25">
      <c r="A299" s="36"/>
      <c r="B299" s="36"/>
      <c r="C299" s="36"/>
      <c r="D299" s="36"/>
      <c r="E299" s="50"/>
      <c r="F299" s="36"/>
      <c r="G299" s="36"/>
      <c r="H299" s="36"/>
    </row>
    <row r="300" spans="1:8" ht="14.25" customHeight="1" x14ac:dyDescent="0.25">
      <c r="A300" s="36"/>
      <c r="B300" s="36"/>
      <c r="C300" s="36"/>
      <c r="D300" s="36"/>
      <c r="E300" s="50"/>
      <c r="F300" s="36"/>
      <c r="G300" s="36"/>
      <c r="H300" s="36"/>
    </row>
    <row r="301" spans="1:8" ht="14.25" customHeight="1" x14ac:dyDescent="0.25">
      <c r="A301" s="36"/>
      <c r="B301" s="36"/>
      <c r="C301" s="36"/>
      <c r="D301" s="36"/>
      <c r="E301" s="50"/>
      <c r="F301" s="36"/>
      <c r="G301" s="36"/>
      <c r="H301" s="36"/>
    </row>
    <row r="302" spans="1:8" ht="14.25" customHeight="1" x14ac:dyDescent="0.25">
      <c r="A302" s="36"/>
      <c r="B302" s="36"/>
      <c r="C302" s="36"/>
      <c r="D302" s="36"/>
      <c r="E302" s="50"/>
      <c r="F302" s="36"/>
      <c r="G302" s="36"/>
      <c r="H302" s="36"/>
    </row>
    <row r="303" spans="1:8" ht="14.25" customHeight="1" x14ac:dyDescent="0.25">
      <c r="A303" s="36"/>
      <c r="B303" s="36"/>
      <c r="C303" s="36"/>
      <c r="D303" s="36"/>
      <c r="E303" s="50"/>
      <c r="F303" s="36"/>
      <c r="G303" s="36"/>
      <c r="H303" s="36"/>
    </row>
    <row r="304" spans="1:8" ht="14.25" customHeight="1" x14ac:dyDescent="0.25">
      <c r="A304" s="36"/>
      <c r="B304" s="36"/>
      <c r="C304" s="36"/>
      <c r="D304" s="36"/>
      <c r="E304" s="50"/>
      <c r="F304" s="36"/>
      <c r="G304" s="36"/>
      <c r="H304" s="36"/>
    </row>
    <row r="305" spans="1:8" ht="14.25" customHeight="1" x14ac:dyDescent="0.25">
      <c r="A305" s="36"/>
      <c r="B305" s="36"/>
      <c r="C305" s="36"/>
      <c r="D305" s="36"/>
      <c r="E305" s="50"/>
      <c r="F305" s="36"/>
      <c r="G305" s="36"/>
      <c r="H305" s="36"/>
    </row>
    <row r="306" spans="1:8" ht="14.25" customHeight="1" x14ac:dyDescent="0.25">
      <c r="A306" s="36"/>
      <c r="B306" s="36"/>
      <c r="C306" s="36"/>
      <c r="D306" s="36"/>
      <c r="E306" s="50"/>
      <c r="F306" s="36"/>
      <c r="G306" s="36"/>
      <c r="H306" s="36"/>
    </row>
    <row r="307" spans="1:8" ht="14.25" customHeight="1" x14ac:dyDescent="0.25">
      <c r="A307" s="36"/>
      <c r="B307" s="36"/>
      <c r="C307" s="36"/>
      <c r="D307" s="36"/>
      <c r="E307" s="50"/>
      <c r="F307" s="36"/>
      <c r="G307" s="36"/>
      <c r="H307" s="36"/>
    </row>
    <row r="308" spans="1:8" ht="14.25" customHeight="1" x14ac:dyDescent="0.25">
      <c r="A308" s="36"/>
      <c r="B308" s="36"/>
      <c r="C308" s="36"/>
      <c r="D308" s="36"/>
      <c r="E308" s="50"/>
      <c r="F308" s="36"/>
      <c r="G308" s="36"/>
      <c r="H308" s="36"/>
    </row>
    <row r="309" spans="1:8" ht="14.25" customHeight="1" x14ac:dyDescent="0.25">
      <c r="A309" s="36"/>
      <c r="B309" s="36"/>
      <c r="C309" s="36"/>
      <c r="D309" s="36"/>
      <c r="E309" s="50"/>
      <c r="F309" s="36"/>
      <c r="G309" s="36"/>
      <c r="H309" s="36"/>
    </row>
    <row r="310" spans="1:8" ht="14.25" customHeight="1" x14ac:dyDescent="0.25">
      <c r="A310" s="36"/>
      <c r="B310" s="36"/>
      <c r="C310" s="36"/>
      <c r="D310" s="36"/>
      <c r="E310" s="50"/>
      <c r="F310" s="36"/>
      <c r="G310" s="36"/>
      <c r="H310" s="36"/>
    </row>
    <row r="311" spans="1:8" ht="14.25" customHeight="1" x14ac:dyDescent="0.25">
      <c r="A311" s="36"/>
      <c r="B311" s="36"/>
      <c r="C311" s="36"/>
      <c r="D311" s="36"/>
      <c r="E311" s="50"/>
      <c r="F311" s="36"/>
      <c r="G311" s="36"/>
      <c r="H311" s="36"/>
    </row>
    <row r="312" spans="1:8" ht="14.25" customHeight="1" x14ac:dyDescent="0.25">
      <c r="A312" s="36"/>
      <c r="B312" s="36"/>
      <c r="C312" s="36"/>
      <c r="D312" s="36"/>
      <c r="E312" s="50"/>
      <c r="F312" s="36"/>
      <c r="G312" s="36"/>
      <c r="H312" s="36"/>
    </row>
    <row r="313" spans="1:8" ht="14.25" customHeight="1" x14ac:dyDescent="0.25">
      <c r="A313" s="36"/>
      <c r="B313" s="36"/>
      <c r="C313" s="36"/>
      <c r="D313" s="36"/>
      <c r="E313" s="50"/>
      <c r="F313" s="36"/>
      <c r="G313" s="36"/>
      <c r="H313" s="36"/>
    </row>
    <row r="314" spans="1:8" ht="14.25" customHeight="1" x14ac:dyDescent="0.25">
      <c r="A314" s="36"/>
      <c r="B314" s="36"/>
      <c r="C314" s="36"/>
      <c r="D314" s="36"/>
      <c r="E314" s="50"/>
      <c r="F314" s="36"/>
      <c r="G314" s="36"/>
      <c r="H314" s="36"/>
    </row>
    <row r="315" spans="1:8" ht="14.25" customHeight="1" x14ac:dyDescent="0.25">
      <c r="A315" s="36"/>
      <c r="B315" s="36"/>
      <c r="C315" s="36"/>
      <c r="D315" s="36"/>
      <c r="E315" s="50"/>
      <c r="F315" s="36"/>
      <c r="G315" s="36"/>
      <c r="H315" s="36"/>
    </row>
    <row r="316" spans="1:8" ht="14.25" customHeight="1" x14ac:dyDescent="0.25">
      <c r="A316" s="36"/>
      <c r="B316" s="36"/>
      <c r="C316" s="36"/>
      <c r="D316" s="36"/>
      <c r="E316" s="50"/>
      <c r="F316" s="36"/>
      <c r="G316" s="36"/>
      <c r="H316" s="36"/>
    </row>
    <row r="317" spans="1:8" ht="14.25" customHeight="1" x14ac:dyDescent="0.25">
      <c r="A317" s="36"/>
      <c r="B317" s="36"/>
      <c r="C317" s="36"/>
      <c r="D317" s="36"/>
      <c r="E317" s="50"/>
      <c r="F317" s="36"/>
      <c r="G317" s="36"/>
      <c r="H317" s="36"/>
    </row>
    <row r="318" spans="1:8" ht="14.25" customHeight="1" x14ac:dyDescent="0.25">
      <c r="A318" s="36"/>
      <c r="B318" s="36"/>
      <c r="C318" s="36"/>
      <c r="D318" s="36"/>
      <c r="E318" s="50"/>
      <c r="F318" s="36"/>
      <c r="G318" s="36"/>
      <c r="H318" s="36"/>
    </row>
    <row r="319" spans="1:8" ht="14.25" customHeight="1" x14ac:dyDescent="0.25">
      <c r="A319" s="36"/>
      <c r="B319" s="36"/>
      <c r="C319" s="36"/>
      <c r="D319" s="36"/>
      <c r="E319" s="50"/>
      <c r="F319" s="36"/>
      <c r="G319" s="36"/>
      <c r="H319" s="36"/>
    </row>
    <row r="320" spans="1:8" ht="14.25" customHeight="1" x14ac:dyDescent="0.25">
      <c r="A320" s="36"/>
      <c r="B320" s="36"/>
      <c r="C320" s="36"/>
      <c r="D320" s="36"/>
      <c r="E320" s="50"/>
      <c r="F320" s="36"/>
      <c r="G320" s="36"/>
      <c r="H320" s="36"/>
    </row>
    <row r="321" spans="1:8" ht="14.25" customHeight="1" x14ac:dyDescent="0.25">
      <c r="A321" s="36"/>
      <c r="B321" s="36"/>
      <c r="C321" s="36"/>
      <c r="D321" s="36"/>
      <c r="E321" s="50"/>
      <c r="F321" s="36"/>
      <c r="G321" s="36"/>
      <c r="H321" s="36"/>
    </row>
    <row r="322" spans="1:8" ht="14.25" customHeight="1" x14ac:dyDescent="0.25">
      <c r="A322" s="36"/>
      <c r="B322" s="36"/>
      <c r="C322" s="36"/>
      <c r="D322" s="36"/>
      <c r="E322" s="50"/>
      <c r="F322" s="36"/>
      <c r="G322" s="36"/>
      <c r="H322" s="36"/>
    </row>
    <row r="323" spans="1:8" ht="14.25" customHeight="1" x14ac:dyDescent="0.25">
      <c r="A323" s="36"/>
      <c r="B323" s="36"/>
      <c r="C323" s="36"/>
      <c r="D323" s="36"/>
      <c r="E323" s="50"/>
      <c r="F323" s="36"/>
      <c r="G323" s="36"/>
      <c r="H323" s="36"/>
    </row>
    <row r="324" spans="1:8" ht="14.25" customHeight="1" x14ac:dyDescent="0.25">
      <c r="A324" s="36"/>
      <c r="B324" s="36"/>
      <c r="C324" s="36"/>
      <c r="D324" s="36"/>
      <c r="E324" s="50"/>
      <c r="F324" s="36"/>
      <c r="G324" s="36"/>
      <c r="H324" s="36"/>
    </row>
    <row r="325" spans="1:8" ht="14.25" customHeight="1" x14ac:dyDescent="0.25">
      <c r="A325" s="36"/>
      <c r="B325" s="36"/>
      <c r="C325" s="36"/>
      <c r="D325" s="36"/>
      <c r="E325" s="50"/>
      <c r="F325" s="36"/>
      <c r="G325" s="36"/>
      <c r="H325" s="36"/>
    </row>
    <row r="326" spans="1:8" ht="14.25" customHeight="1" x14ac:dyDescent="0.25">
      <c r="A326" s="36"/>
      <c r="B326" s="36"/>
      <c r="C326" s="36"/>
      <c r="D326" s="36"/>
      <c r="E326" s="50"/>
      <c r="F326" s="36"/>
      <c r="G326" s="36"/>
      <c r="H326" s="36"/>
    </row>
    <row r="327" spans="1:8" ht="14.25" customHeight="1" x14ac:dyDescent="0.25">
      <c r="A327" s="36"/>
      <c r="B327" s="36"/>
      <c r="C327" s="36"/>
      <c r="D327" s="36"/>
      <c r="E327" s="50"/>
      <c r="F327" s="36"/>
      <c r="G327" s="36"/>
      <c r="H327" s="36"/>
    </row>
    <row r="328" spans="1:8" ht="14.25" customHeight="1" x14ac:dyDescent="0.25">
      <c r="A328" s="36"/>
      <c r="B328" s="36"/>
      <c r="C328" s="36"/>
      <c r="D328" s="36"/>
      <c r="E328" s="50"/>
      <c r="F328" s="36"/>
      <c r="G328" s="36"/>
      <c r="H328" s="36"/>
    </row>
    <row r="329" spans="1:8" ht="14.25" customHeight="1" x14ac:dyDescent="0.25">
      <c r="A329" s="36"/>
      <c r="B329" s="36"/>
      <c r="C329" s="36"/>
      <c r="D329" s="36"/>
      <c r="E329" s="50"/>
      <c r="F329" s="36"/>
      <c r="G329" s="36"/>
      <c r="H329" s="36"/>
    </row>
    <row r="330" spans="1:8" ht="14.25" customHeight="1" x14ac:dyDescent="0.25">
      <c r="A330" s="36"/>
      <c r="B330" s="36"/>
      <c r="C330" s="36"/>
      <c r="D330" s="36"/>
      <c r="E330" s="50"/>
      <c r="F330" s="36"/>
      <c r="G330" s="36"/>
      <c r="H330" s="36"/>
    </row>
    <row r="331" spans="1:8" ht="14.25" customHeight="1" x14ac:dyDescent="0.25">
      <c r="A331" s="36"/>
      <c r="B331" s="36"/>
      <c r="C331" s="36"/>
      <c r="D331" s="36"/>
      <c r="E331" s="50"/>
      <c r="F331" s="36"/>
      <c r="G331" s="36"/>
      <c r="H331" s="36"/>
    </row>
    <row r="332" spans="1:8" ht="14.25" customHeight="1" x14ac:dyDescent="0.25">
      <c r="A332" s="36"/>
      <c r="B332" s="36"/>
      <c r="C332" s="36"/>
      <c r="D332" s="36"/>
      <c r="E332" s="50"/>
      <c r="F332" s="36"/>
      <c r="G332" s="36"/>
      <c r="H332" s="36"/>
    </row>
    <row r="333" spans="1:8" ht="14.25" customHeight="1" x14ac:dyDescent="0.25">
      <c r="A333" s="36"/>
      <c r="B333" s="36"/>
      <c r="C333" s="36"/>
      <c r="D333" s="36"/>
      <c r="E333" s="50"/>
      <c r="F333" s="36"/>
      <c r="G333" s="36"/>
      <c r="H333" s="36"/>
    </row>
    <row r="334" spans="1:8" ht="14.25" customHeight="1" x14ac:dyDescent="0.25">
      <c r="A334" s="36"/>
      <c r="B334" s="36"/>
      <c r="C334" s="36"/>
      <c r="D334" s="36"/>
      <c r="E334" s="50"/>
      <c r="F334" s="36"/>
      <c r="G334" s="36"/>
      <c r="H334" s="36"/>
    </row>
    <row r="335" spans="1:8" ht="14.25" customHeight="1" x14ac:dyDescent="0.25">
      <c r="A335" s="36"/>
      <c r="B335" s="36"/>
      <c r="C335" s="36"/>
      <c r="D335" s="36"/>
      <c r="E335" s="50"/>
      <c r="F335" s="36"/>
      <c r="G335" s="36"/>
      <c r="H335" s="36"/>
    </row>
    <row r="336" spans="1:8" ht="14.25" customHeight="1" x14ac:dyDescent="0.25">
      <c r="A336" s="36"/>
      <c r="B336" s="36"/>
      <c r="C336" s="36"/>
      <c r="D336" s="36"/>
      <c r="E336" s="50"/>
      <c r="F336" s="36"/>
      <c r="G336" s="36"/>
      <c r="H336" s="36"/>
    </row>
    <row r="337" spans="1:8" ht="14.25" customHeight="1" x14ac:dyDescent="0.25">
      <c r="A337" s="36"/>
      <c r="B337" s="36"/>
      <c r="C337" s="36"/>
      <c r="D337" s="36"/>
      <c r="E337" s="50"/>
      <c r="F337" s="36"/>
      <c r="G337" s="36"/>
      <c r="H337" s="36"/>
    </row>
    <row r="338" spans="1:8" ht="14.25" customHeight="1" x14ac:dyDescent="0.25">
      <c r="A338" s="36"/>
      <c r="B338" s="36"/>
      <c r="C338" s="36"/>
      <c r="D338" s="36"/>
      <c r="E338" s="50"/>
      <c r="F338" s="36"/>
      <c r="G338" s="36"/>
      <c r="H338" s="36"/>
    </row>
    <row r="339" spans="1:8" ht="14.25" customHeight="1" x14ac:dyDescent="0.25">
      <c r="A339" s="36"/>
      <c r="B339" s="36"/>
      <c r="C339" s="36"/>
      <c r="D339" s="36"/>
      <c r="E339" s="50"/>
      <c r="F339" s="36"/>
      <c r="G339" s="36"/>
      <c r="H339" s="36"/>
    </row>
    <row r="340" spans="1:8" ht="14.25" customHeight="1" x14ac:dyDescent="0.25">
      <c r="A340" s="36"/>
      <c r="B340" s="36"/>
      <c r="C340" s="36"/>
      <c r="D340" s="36"/>
      <c r="E340" s="50"/>
      <c r="F340" s="36"/>
      <c r="G340" s="36"/>
      <c r="H340" s="36"/>
    </row>
    <row r="341" spans="1:8" ht="14.25" customHeight="1" x14ac:dyDescent="0.25">
      <c r="A341" s="36"/>
      <c r="B341" s="36"/>
      <c r="C341" s="36"/>
      <c r="D341" s="36"/>
      <c r="E341" s="50"/>
      <c r="F341" s="36"/>
      <c r="G341" s="36"/>
      <c r="H341" s="36"/>
    </row>
    <row r="342" spans="1:8" ht="14.25" customHeight="1" x14ac:dyDescent="0.25">
      <c r="A342" s="36"/>
      <c r="B342" s="36"/>
      <c r="C342" s="36"/>
      <c r="D342" s="36"/>
      <c r="E342" s="50"/>
      <c r="F342" s="36"/>
      <c r="G342" s="36"/>
      <c r="H342" s="36"/>
    </row>
    <row r="343" spans="1:8" ht="14.25" customHeight="1" x14ac:dyDescent="0.25">
      <c r="A343" s="36"/>
      <c r="B343" s="36"/>
      <c r="C343" s="36"/>
      <c r="D343" s="36"/>
      <c r="E343" s="50"/>
      <c r="F343" s="36"/>
      <c r="G343" s="36"/>
      <c r="H343" s="36"/>
    </row>
    <row r="344" spans="1:8" ht="14.25" customHeight="1" x14ac:dyDescent="0.25">
      <c r="A344" s="36"/>
      <c r="B344" s="36"/>
      <c r="C344" s="36"/>
      <c r="D344" s="36"/>
      <c r="E344" s="50"/>
      <c r="F344" s="36"/>
      <c r="G344" s="36"/>
      <c r="H344" s="36"/>
    </row>
    <row r="345" spans="1:8" ht="14.25" customHeight="1" x14ac:dyDescent="0.25">
      <c r="A345" s="36"/>
      <c r="B345" s="36"/>
      <c r="C345" s="36"/>
      <c r="D345" s="36"/>
      <c r="E345" s="50"/>
      <c r="F345" s="36"/>
      <c r="G345" s="36"/>
      <c r="H345" s="36"/>
    </row>
    <row r="346" spans="1:8" ht="14.25" customHeight="1" x14ac:dyDescent="0.25">
      <c r="A346" s="36"/>
      <c r="B346" s="36"/>
      <c r="C346" s="36"/>
      <c r="D346" s="36"/>
      <c r="E346" s="50"/>
      <c r="F346" s="36"/>
      <c r="G346" s="36"/>
      <c r="H346" s="36"/>
    </row>
    <row r="347" spans="1:8" ht="14.25" customHeight="1" x14ac:dyDescent="0.25">
      <c r="A347" s="36"/>
      <c r="B347" s="36"/>
      <c r="C347" s="36"/>
      <c r="D347" s="36"/>
      <c r="E347" s="50"/>
      <c r="F347" s="36"/>
      <c r="G347" s="36"/>
      <c r="H347" s="36"/>
    </row>
    <row r="348" spans="1:8" ht="14.25" customHeight="1" x14ac:dyDescent="0.25">
      <c r="A348" s="36"/>
      <c r="B348" s="36"/>
      <c r="C348" s="36"/>
      <c r="D348" s="36"/>
      <c r="E348" s="50"/>
      <c r="F348" s="36"/>
      <c r="G348" s="36"/>
      <c r="H348" s="36"/>
    </row>
    <row r="349" spans="1:8" ht="14.25" customHeight="1" x14ac:dyDescent="0.25">
      <c r="A349" s="36"/>
      <c r="B349" s="36"/>
      <c r="C349" s="36"/>
      <c r="D349" s="36"/>
      <c r="E349" s="50"/>
      <c r="F349" s="36"/>
      <c r="G349" s="36"/>
      <c r="H349" s="36"/>
    </row>
    <row r="350" spans="1:8" ht="14.25" customHeight="1" x14ac:dyDescent="0.25">
      <c r="A350" s="36"/>
      <c r="B350" s="36"/>
      <c r="C350" s="36"/>
      <c r="D350" s="36"/>
      <c r="E350" s="50"/>
      <c r="F350" s="36"/>
      <c r="G350" s="36"/>
      <c r="H350" s="36"/>
    </row>
    <row r="351" spans="1:8" ht="14.25" customHeight="1" x14ac:dyDescent="0.25">
      <c r="A351" s="36"/>
      <c r="B351" s="36"/>
      <c r="C351" s="36"/>
      <c r="D351" s="36"/>
      <c r="E351" s="50"/>
      <c r="F351" s="36"/>
      <c r="G351" s="36"/>
      <c r="H351" s="36"/>
    </row>
    <row r="352" spans="1:8" ht="14.25" customHeight="1" x14ac:dyDescent="0.25">
      <c r="A352" s="36"/>
      <c r="B352" s="36"/>
      <c r="C352" s="36"/>
      <c r="D352" s="36"/>
      <c r="E352" s="50"/>
      <c r="F352" s="36"/>
      <c r="G352" s="36"/>
      <c r="H352" s="36"/>
    </row>
    <row r="353" spans="1:8" ht="14.25" customHeight="1" x14ac:dyDescent="0.25">
      <c r="A353" s="36"/>
      <c r="B353" s="36"/>
      <c r="C353" s="36"/>
      <c r="D353" s="36"/>
      <c r="E353" s="50"/>
      <c r="F353" s="36"/>
      <c r="G353" s="36"/>
      <c r="H353" s="36"/>
    </row>
    <row r="354" spans="1:8" ht="14.25" customHeight="1" x14ac:dyDescent="0.25">
      <c r="A354" s="36"/>
      <c r="B354" s="36"/>
      <c r="C354" s="36"/>
      <c r="D354" s="36"/>
      <c r="E354" s="50"/>
      <c r="F354" s="36"/>
      <c r="G354" s="36"/>
      <c r="H354" s="36"/>
    </row>
    <row r="355" spans="1:8" ht="14.25" customHeight="1" x14ac:dyDescent="0.25">
      <c r="A355" s="36"/>
      <c r="B355" s="36"/>
      <c r="C355" s="36"/>
      <c r="D355" s="36"/>
      <c r="E355" s="50"/>
      <c r="F355" s="36"/>
      <c r="G355" s="36"/>
      <c r="H355" s="36"/>
    </row>
    <row r="356" spans="1:8" ht="14.25" customHeight="1" x14ac:dyDescent="0.25">
      <c r="A356" s="36"/>
      <c r="B356" s="36"/>
      <c r="C356" s="36"/>
      <c r="D356" s="36"/>
      <c r="E356" s="50"/>
      <c r="F356" s="36"/>
      <c r="G356" s="36"/>
      <c r="H356" s="36"/>
    </row>
    <row r="357" spans="1:8" ht="14.25" customHeight="1" x14ac:dyDescent="0.25">
      <c r="A357" s="36"/>
      <c r="B357" s="36"/>
      <c r="C357" s="36"/>
      <c r="D357" s="36"/>
      <c r="E357" s="50"/>
      <c r="F357" s="36"/>
      <c r="G357" s="36"/>
      <c r="H357" s="36"/>
    </row>
    <row r="358" spans="1:8" ht="14.25" customHeight="1" x14ac:dyDescent="0.25">
      <c r="A358" s="36"/>
      <c r="B358" s="36"/>
      <c r="C358" s="36"/>
      <c r="D358" s="36"/>
      <c r="E358" s="50"/>
      <c r="F358" s="36"/>
      <c r="G358" s="36"/>
      <c r="H358" s="36"/>
    </row>
    <row r="359" spans="1:8" ht="14.25" customHeight="1" x14ac:dyDescent="0.25">
      <c r="A359" s="36"/>
      <c r="B359" s="36"/>
      <c r="C359" s="36"/>
      <c r="D359" s="36"/>
      <c r="E359" s="50"/>
      <c r="F359" s="36"/>
      <c r="G359" s="36"/>
      <c r="H359" s="36"/>
    </row>
    <row r="360" spans="1:8" ht="14.25" customHeight="1" x14ac:dyDescent="0.25">
      <c r="A360" s="36"/>
      <c r="B360" s="36"/>
      <c r="C360" s="36"/>
      <c r="D360" s="36"/>
      <c r="E360" s="50"/>
      <c r="F360" s="36"/>
      <c r="G360" s="36"/>
      <c r="H360" s="36"/>
    </row>
    <row r="361" spans="1:8" ht="14.25" customHeight="1" x14ac:dyDescent="0.25">
      <c r="A361" s="36"/>
      <c r="B361" s="36"/>
      <c r="C361" s="36"/>
      <c r="D361" s="36"/>
      <c r="E361" s="50"/>
      <c r="F361" s="36"/>
      <c r="G361" s="36"/>
      <c r="H361" s="36"/>
    </row>
    <row r="362" spans="1:8" ht="14.25" customHeight="1" x14ac:dyDescent="0.25">
      <c r="A362" s="36"/>
      <c r="B362" s="36"/>
      <c r="C362" s="36"/>
      <c r="D362" s="36"/>
      <c r="E362" s="50"/>
      <c r="F362" s="36"/>
      <c r="G362" s="36"/>
      <c r="H362" s="36"/>
    </row>
    <row r="363" spans="1:8" ht="14.25" customHeight="1" x14ac:dyDescent="0.25">
      <c r="A363" s="36"/>
      <c r="B363" s="36"/>
      <c r="C363" s="36"/>
      <c r="D363" s="36"/>
      <c r="E363" s="50"/>
      <c r="F363" s="36"/>
      <c r="G363" s="36"/>
      <c r="H363" s="36"/>
    </row>
    <row r="364" spans="1:8" ht="14.25" customHeight="1" x14ac:dyDescent="0.25">
      <c r="A364" s="36"/>
      <c r="B364" s="36"/>
      <c r="C364" s="36"/>
      <c r="D364" s="36"/>
      <c r="E364" s="50"/>
      <c r="F364" s="36"/>
      <c r="G364" s="36"/>
      <c r="H364" s="36"/>
    </row>
    <row r="365" spans="1:8" ht="14.25" customHeight="1" x14ac:dyDescent="0.25">
      <c r="A365" s="36"/>
      <c r="B365" s="36"/>
      <c r="C365" s="36"/>
      <c r="D365" s="36"/>
      <c r="E365" s="50"/>
      <c r="F365" s="36"/>
      <c r="G365" s="36"/>
      <c r="H365" s="36"/>
    </row>
    <row r="366" spans="1:8" ht="14.25" customHeight="1" x14ac:dyDescent="0.25">
      <c r="A366" s="36"/>
      <c r="B366" s="36"/>
      <c r="C366" s="36"/>
      <c r="D366" s="36"/>
      <c r="E366" s="50"/>
      <c r="F366" s="36"/>
      <c r="G366" s="36"/>
      <c r="H366" s="36"/>
    </row>
    <row r="367" spans="1:8" ht="14.25" customHeight="1" x14ac:dyDescent="0.25">
      <c r="A367" s="36"/>
      <c r="B367" s="36"/>
      <c r="C367" s="36"/>
      <c r="D367" s="36"/>
      <c r="E367" s="50"/>
      <c r="F367" s="36"/>
      <c r="G367" s="36"/>
      <c r="H367" s="36"/>
    </row>
    <row r="368" spans="1:8" ht="14.25" customHeight="1" x14ac:dyDescent="0.25">
      <c r="A368" s="36"/>
      <c r="B368" s="36"/>
      <c r="C368" s="36"/>
      <c r="D368" s="36"/>
      <c r="E368" s="50"/>
      <c r="F368" s="36"/>
      <c r="G368" s="36"/>
      <c r="H368" s="36"/>
    </row>
    <row r="369" spans="1:8" ht="14.25" customHeight="1" x14ac:dyDescent="0.25">
      <c r="A369" s="36"/>
      <c r="B369" s="36"/>
      <c r="C369" s="36"/>
      <c r="D369" s="36"/>
      <c r="E369" s="50"/>
      <c r="F369" s="36"/>
      <c r="G369" s="36"/>
      <c r="H369" s="36"/>
    </row>
    <row r="370" spans="1:8" ht="14.25" customHeight="1" x14ac:dyDescent="0.25">
      <c r="A370" s="36"/>
      <c r="B370" s="36"/>
      <c r="C370" s="36"/>
      <c r="D370" s="36"/>
      <c r="E370" s="50"/>
      <c r="F370" s="36"/>
      <c r="G370" s="36"/>
      <c r="H370" s="36"/>
    </row>
    <row r="371" spans="1:8" ht="14.25" customHeight="1" x14ac:dyDescent="0.25">
      <c r="A371" s="36"/>
      <c r="B371" s="36"/>
      <c r="C371" s="36"/>
      <c r="D371" s="36"/>
      <c r="E371" s="50"/>
      <c r="F371" s="36"/>
      <c r="G371" s="36"/>
      <c r="H371" s="36"/>
    </row>
    <row r="372" spans="1:8" ht="14.25" customHeight="1" x14ac:dyDescent="0.25">
      <c r="A372" s="36"/>
      <c r="B372" s="36"/>
      <c r="C372" s="36"/>
      <c r="D372" s="36"/>
      <c r="E372" s="50"/>
      <c r="F372" s="36"/>
      <c r="G372" s="36"/>
      <c r="H372" s="36"/>
    </row>
    <row r="373" spans="1:8" ht="14.25" customHeight="1" x14ac:dyDescent="0.25">
      <c r="A373" s="36"/>
      <c r="B373" s="36"/>
      <c r="C373" s="36"/>
      <c r="D373" s="36"/>
      <c r="E373" s="50"/>
      <c r="F373" s="36"/>
      <c r="G373" s="36"/>
      <c r="H373" s="36"/>
    </row>
    <row r="374" spans="1:8" ht="14.25" customHeight="1" x14ac:dyDescent="0.25">
      <c r="A374" s="36"/>
      <c r="B374" s="36"/>
      <c r="C374" s="36"/>
      <c r="D374" s="36"/>
      <c r="E374" s="50"/>
      <c r="F374" s="36"/>
      <c r="G374" s="36"/>
      <c r="H374" s="36"/>
    </row>
    <row r="375" spans="1:8" ht="14.25" customHeight="1" x14ac:dyDescent="0.25">
      <c r="A375" s="36"/>
      <c r="B375" s="36"/>
      <c r="C375" s="36"/>
      <c r="D375" s="36"/>
      <c r="E375" s="50"/>
      <c r="F375" s="36"/>
      <c r="G375" s="36"/>
      <c r="H375" s="36"/>
    </row>
    <row r="376" spans="1:8" ht="14.25" customHeight="1" x14ac:dyDescent="0.25">
      <c r="A376" s="36"/>
      <c r="B376" s="36"/>
      <c r="C376" s="36"/>
      <c r="D376" s="36"/>
      <c r="E376" s="50"/>
      <c r="F376" s="36"/>
      <c r="G376" s="36"/>
      <c r="H376" s="36"/>
    </row>
    <row r="377" spans="1:8" ht="14.25" customHeight="1" x14ac:dyDescent="0.25">
      <c r="A377" s="36"/>
      <c r="B377" s="36"/>
      <c r="C377" s="36"/>
      <c r="D377" s="36"/>
      <c r="E377" s="50"/>
      <c r="F377" s="36"/>
      <c r="G377" s="36"/>
      <c r="H377" s="36"/>
    </row>
    <row r="378" spans="1:8" ht="14.25" customHeight="1" x14ac:dyDescent="0.25">
      <c r="A378" s="36"/>
      <c r="B378" s="36"/>
      <c r="C378" s="36"/>
      <c r="D378" s="36"/>
      <c r="E378" s="50"/>
      <c r="F378" s="36"/>
      <c r="G378" s="36"/>
      <c r="H378" s="36"/>
    </row>
    <row r="379" spans="1:8" ht="14.25" customHeight="1" x14ac:dyDescent="0.25">
      <c r="A379" s="36"/>
      <c r="B379" s="36"/>
      <c r="C379" s="36"/>
      <c r="D379" s="36"/>
      <c r="E379" s="50"/>
      <c r="F379" s="36"/>
      <c r="G379" s="36"/>
      <c r="H379" s="36"/>
    </row>
    <row r="380" spans="1:8" ht="14.25" customHeight="1" x14ac:dyDescent="0.25">
      <c r="A380" s="36"/>
      <c r="B380" s="36"/>
      <c r="C380" s="36"/>
      <c r="D380" s="36"/>
      <c r="E380" s="50"/>
      <c r="F380" s="36"/>
      <c r="G380" s="36"/>
      <c r="H380" s="36"/>
    </row>
    <row r="381" spans="1:8" ht="14.25" customHeight="1" x14ac:dyDescent="0.25">
      <c r="A381" s="36"/>
      <c r="B381" s="36"/>
      <c r="C381" s="36"/>
      <c r="D381" s="36"/>
      <c r="E381" s="50"/>
      <c r="F381" s="36"/>
      <c r="G381" s="36"/>
      <c r="H381" s="36"/>
    </row>
    <row r="382" spans="1:8" ht="14.25" customHeight="1" x14ac:dyDescent="0.25">
      <c r="A382" s="36"/>
      <c r="B382" s="36"/>
      <c r="C382" s="36"/>
      <c r="D382" s="36"/>
      <c r="E382" s="50"/>
      <c r="F382" s="36"/>
      <c r="G382" s="36"/>
      <c r="H382" s="36"/>
    </row>
    <row r="383" spans="1:8" ht="14.25" customHeight="1" x14ac:dyDescent="0.25">
      <c r="A383" s="36"/>
      <c r="B383" s="36"/>
      <c r="C383" s="36"/>
      <c r="D383" s="36"/>
      <c r="E383" s="50"/>
      <c r="F383" s="36"/>
      <c r="G383" s="36"/>
      <c r="H383" s="36"/>
    </row>
    <row r="384" spans="1:8" ht="14.25" customHeight="1" x14ac:dyDescent="0.25">
      <c r="A384" s="36"/>
      <c r="B384" s="36"/>
      <c r="C384" s="36"/>
      <c r="D384" s="36"/>
      <c r="E384" s="50"/>
      <c r="F384" s="36"/>
      <c r="G384" s="36"/>
      <c r="H384" s="36"/>
    </row>
    <row r="385" spans="1:8" ht="14.25" customHeight="1" x14ac:dyDescent="0.25">
      <c r="A385" s="36"/>
      <c r="B385" s="36"/>
      <c r="C385" s="36"/>
      <c r="D385" s="36"/>
      <c r="E385" s="50"/>
      <c r="F385" s="36"/>
      <c r="G385" s="36"/>
      <c r="H385" s="36"/>
    </row>
    <row r="386" spans="1:8" ht="14.25" customHeight="1" x14ac:dyDescent="0.25">
      <c r="A386" s="36"/>
      <c r="B386" s="36"/>
      <c r="C386" s="36"/>
      <c r="D386" s="36"/>
      <c r="E386" s="50"/>
      <c r="F386" s="36"/>
      <c r="G386" s="36"/>
      <c r="H386" s="36"/>
    </row>
    <row r="387" spans="1:8" ht="14.25" customHeight="1" x14ac:dyDescent="0.25">
      <c r="A387" s="36"/>
      <c r="B387" s="36"/>
      <c r="C387" s="36"/>
      <c r="D387" s="36"/>
      <c r="E387" s="50"/>
      <c r="F387" s="36"/>
      <c r="G387" s="36"/>
      <c r="H387" s="36"/>
    </row>
    <row r="388" spans="1:8" ht="14.25" customHeight="1" x14ac:dyDescent="0.25">
      <c r="A388" s="36"/>
      <c r="B388" s="36"/>
      <c r="C388" s="36"/>
      <c r="D388" s="36"/>
      <c r="E388" s="50"/>
      <c r="F388" s="36"/>
      <c r="G388" s="36"/>
      <c r="H388" s="36"/>
    </row>
    <row r="389" spans="1:8" ht="14.25" customHeight="1" x14ac:dyDescent="0.25">
      <c r="A389" s="36"/>
      <c r="B389" s="36"/>
      <c r="C389" s="36"/>
      <c r="D389" s="36"/>
      <c r="E389" s="50"/>
      <c r="F389" s="36"/>
      <c r="G389" s="36"/>
      <c r="H389" s="36"/>
    </row>
    <row r="390" spans="1:8" ht="14.25" customHeight="1" x14ac:dyDescent="0.25">
      <c r="A390" s="36"/>
      <c r="B390" s="36"/>
      <c r="C390" s="36"/>
      <c r="D390" s="36"/>
      <c r="E390" s="50"/>
      <c r="F390" s="36"/>
      <c r="G390" s="36"/>
      <c r="H390" s="36"/>
    </row>
    <row r="391" spans="1:8" ht="14.25" customHeight="1" x14ac:dyDescent="0.25">
      <c r="A391" s="36"/>
      <c r="B391" s="36"/>
      <c r="C391" s="36"/>
      <c r="D391" s="36"/>
      <c r="E391" s="50"/>
      <c r="F391" s="36"/>
      <c r="G391" s="36"/>
      <c r="H391" s="36"/>
    </row>
    <row r="392" spans="1:8" ht="14.25" customHeight="1" x14ac:dyDescent="0.25">
      <c r="A392" s="36"/>
      <c r="B392" s="36"/>
      <c r="C392" s="36"/>
      <c r="D392" s="36"/>
      <c r="E392" s="50"/>
      <c r="F392" s="36"/>
      <c r="G392" s="36"/>
      <c r="H392" s="36"/>
    </row>
    <row r="393" spans="1:8" ht="14.25" customHeight="1" x14ac:dyDescent="0.25">
      <c r="A393" s="36"/>
      <c r="B393" s="36"/>
      <c r="C393" s="36"/>
      <c r="D393" s="36"/>
      <c r="E393" s="50"/>
      <c r="F393" s="36"/>
      <c r="G393" s="36"/>
      <c r="H393" s="36"/>
    </row>
    <row r="394" spans="1:8" ht="14.25" customHeight="1" x14ac:dyDescent="0.25">
      <c r="A394" s="36"/>
      <c r="B394" s="36"/>
      <c r="C394" s="36"/>
      <c r="D394" s="36"/>
      <c r="E394" s="50"/>
      <c r="F394" s="36"/>
      <c r="G394" s="36"/>
      <c r="H394" s="36"/>
    </row>
    <row r="395" spans="1:8" ht="14.25" customHeight="1" x14ac:dyDescent="0.25">
      <c r="A395" s="36"/>
      <c r="B395" s="36"/>
      <c r="C395" s="36"/>
      <c r="D395" s="36"/>
      <c r="E395" s="50"/>
      <c r="F395" s="36"/>
      <c r="G395" s="36"/>
      <c r="H395" s="36"/>
    </row>
    <row r="396" spans="1:8" ht="14.25" customHeight="1" x14ac:dyDescent="0.25">
      <c r="A396" s="36"/>
      <c r="B396" s="36"/>
      <c r="C396" s="36"/>
      <c r="D396" s="36"/>
      <c r="E396" s="50"/>
      <c r="F396" s="36"/>
      <c r="G396" s="36"/>
      <c r="H396" s="36"/>
    </row>
    <row r="397" spans="1:8" ht="14.25" customHeight="1" x14ac:dyDescent="0.25">
      <c r="A397" s="36"/>
      <c r="B397" s="36"/>
      <c r="C397" s="36"/>
      <c r="D397" s="36"/>
      <c r="E397" s="50"/>
      <c r="F397" s="36"/>
      <c r="G397" s="36"/>
      <c r="H397" s="36"/>
    </row>
    <row r="398" spans="1:8" ht="14.25" customHeight="1" x14ac:dyDescent="0.25">
      <c r="A398" s="36"/>
      <c r="B398" s="36"/>
      <c r="C398" s="36"/>
      <c r="D398" s="36"/>
      <c r="E398" s="50"/>
      <c r="F398" s="36"/>
      <c r="G398" s="36"/>
      <c r="H398" s="36"/>
    </row>
    <row r="399" spans="1:8" ht="14.25" customHeight="1" x14ac:dyDescent="0.25">
      <c r="A399" s="36"/>
      <c r="B399" s="36"/>
      <c r="C399" s="36"/>
      <c r="D399" s="36"/>
      <c r="E399" s="50"/>
      <c r="F399" s="36"/>
      <c r="G399" s="36"/>
      <c r="H399" s="36"/>
    </row>
    <row r="400" spans="1:8" ht="14.25" customHeight="1" x14ac:dyDescent="0.25">
      <c r="A400" s="36"/>
      <c r="B400" s="36"/>
      <c r="C400" s="36"/>
      <c r="D400" s="36"/>
      <c r="E400" s="50"/>
      <c r="F400" s="36"/>
      <c r="G400" s="36"/>
      <c r="H400" s="36"/>
    </row>
    <row r="401" spans="1:8" ht="14.25" customHeight="1" x14ac:dyDescent="0.25">
      <c r="A401" s="36"/>
      <c r="B401" s="36"/>
      <c r="C401" s="36"/>
      <c r="D401" s="36"/>
      <c r="E401" s="50"/>
      <c r="F401" s="36"/>
      <c r="G401" s="36"/>
      <c r="H401" s="36"/>
    </row>
    <row r="402" spans="1:8" ht="14.25" customHeight="1" x14ac:dyDescent="0.25">
      <c r="A402" s="36"/>
      <c r="B402" s="36"/>
      <c r="C402" s="36"/>
      <c r="D402" s="36"/>
      <c r="E402" s="50"/>
      <c r="F402" s="36"/>
      <c r="G402" s="36"/>
      <c r="H402" s="36"/>
    </row>
    <row r="403" spans="1:8" ht="14.25" customHeight="1" x14ac:dyDescent="0.25">
      <c r="A403" s="36"/>
      <c r="B403" s="36"/>
      <c r="C403" s="36"/>
      <c r="D403" s="36"/>
      <c r="E403" s="50"/>
      <c r="F403" s="36"/>
      <c r="G403" s="36"/>
      <c r="H403" s="36"/>
    </row>
    <row r="404" spans="1:8" ht="14.25" customHeight="1" x14ac:dyDescent="0.25">
      <c r="A404" s="36"/>
      <c r="B404" s="36"/>
      <c r="C404" s="36"/>
      <c r="D404" s="36"/>
      <c r="E404" s="50"/>
      <c r="F404" s="36"/>
      <c r="G404" s="36"/>
      <c r="H404" s="36"/>
    </row>
    <row r="405" spans="1:8" ht="14.25" customHeight="1" x14ac:dyDescent="0.25">
      <c r="A405" s="36"/>
      <c r="B405" s="36"/>
      <c r="C405" s="36"/>
      <c r="D405" s="36"/>
      <c r="E405" s="50"/>
      <c r="F405" s="36"/>
      <c r="G405" s="36"/>
      <c r="H405" s="36"/>
    </row>
    <row r="406" spans="1:8" ht="14.25" customHeight="1" x14ac:dyDescent="0.25">
      <c r="A406" s="36"/>
      <c r="B406" s="36"/>
      <c r="C406" s="36"/>
      <c r="D406" s="36"/>
      <c r="E406" s="50"/>
      <c r="F406" s="36"/>
      <c r="G406" s="36"/>
      <c r="H406" s="36"/>
    </row>
    <row r="407" spans="1:8" ht="14.25" customHeight="1" x14ac:dyDescent="0.25">
      <c r="A407" s="36"/>
      <c r="B407" s="36"/>
      <c r="C407" s="36"/>
      <c r="D407" s="36"/>
      <c r="E407" s="50"/>
      <c r="F407" s="36"/>
      <c r="G407" s="36"/>
      <c r="H407" s="36"/>
    </row>
    <row r="408" spans="1:8" ht="14.25" customHeight="1" x14ac:dyDescent="0.25">
      <c r="A408" s="36"/>
      <c r="B408" s="36"/>
      <c r="C408" s="36"/>
      <c r="D408" s="36"/>
      <c r="E408" s="50"/>
      <c r="F408" s="36"/>
      <c r="G408" s="36"/>
      <c r="H408" s="36"/>
    </row>
    <row r="409" spans="1:8" ht="14.25" customHeight="1" x14ac:dyDescent="0.25">
      <c r="A409" s="36"/>
      <c r="B409" s="36"/>
      <c r="C409" s="36"/>
      <c r="D409" s="36"/>
      <c r="E409" s="50"/>
      <c r="F409" s="36"/>
      <c r="G409" s="36"/>
      <c r="H409" s="36"/>
    </row>
    <row r="410" spans="1:8" ht="14.25" customHeight="1" x14ac:dyDescent="0.25">
      <c r="A410" s="36"/>
      <c r="B410" s="36"/>
      <c r="C410" s="36"/>
      <c r="D410" s="36"/>
      <c r="E410" s="50"/>
      <c r="F410" s="36"/>
      <c r="G410" s="36"/>
      <c r="H410" s="36"/>
    </row>
    <row r="411" spans="1:8" ht="14.25" customHeight="1" x14ac:dyDescent="0.25">
      <c r="A411" s="36"/>
      <c r="B411" s="36"/>
      <c r="C411" s="36"/>
      <c r="D411" s="36"/>
      <c r="E411" s="50"/>
      <c r="F411" s="36"/>
      <c r="G411" s="36"/>
      <c r="H411" s="36"/>
    </row>
    <row r="412" spans="1:8" ht="14.25" customHeight="1" x14ac:dyDescent="0.25">
      <c r="A412" s="36"/>
      <c r="B412" s="36"/>
      <c r="C412" s="36"/>
      <c r="D412" s="36"/>
      <c r="E412" s="50"/>
      <c r="F412" s="36"/>
      <c r="G412" s="36"/>
      <c r="H412" s="36"/>
    </row>
    <row r="413" spans="1:8" ht="14.25" customHeight="1" x14ac:dyDescent="0.25">
      <c r="A413" s="36"/>
      <c r="B413" s="36"/>
      <c r="C413" s="36"/>
      <c r="D413" s="36"/>
      <c r="E413" s="50"/>
      <c r="F413" s="36"/>
      <c r="G413" s="36"/>
      <c r="H413" s="36"/>
    </row>
    <row r="414" spans="1:8" ht="14.25" customHeight="1" x14ac:dyDescent="0.25">
      <c r="A414" s="36"/>
      <c r="B414" s="36"/>
      <c r="C414" s="36"/>
      <c r="D414" s="36"/>
      <c r="E414" s="50"/>
      <c r="F414" s="36"/>
      <c r="G414" s="36"/>
      <c r="H414" s="36"/>
    </row>
    <row r="415" spans="1:8" ht="14.25" customHeight="1" x14ac:dyDescent="0.25">
      <c r="A415" s="36"/>
      <c r="B415" s="36"/>
      <c r="C415" s="36"/>
      <c r="D415" s="36"/>
      <c r="E415" s="50"/>
      <c r="F415" s="36"/>
      <c r="G415" s="36"/>
      <c r="H415" s="36"/>
    </row>
    <row r="416" spans="1:8" ht="14.25" customHeight="1" x14ac:dyDescent="0.25">
      <c r="A416" s="36"/>
      <c r="B416" s="36"/>
      <c r="C416" s="36"/>
      <c r="D416" s="36"/>
      <c r="E416" s="50"/>
      <c r="F416" s="36"/>
      <c r="G416" s="36"/>
      <c r="H416" s="36"/>
    </row>
    <row r="417" spans="1:8" ht="14.25" customHeight="1" x14ac:dyDescent="0.25">
      <c r="A417" s="36"/>
      <c r="B417" s="36"/>
      <c r="C417" s="36"/>
      <c r="D417" s="36"/>
      <c r="E417" s="50"/>
      <c r="F417" s="36"/>
      <c r="G417" s="36"/>
      <c r="H417" s="36"/>
    </row>
    <row r="418" spans="1:8" ht="14.25" customHeight="1" x14ac:dyDescent="0.25">
      <c r="A418" s="36"/>
      <c r="B418" s="36"/>
      <c r="C418" s="36"/>
      <c r="D418" s="36"/>
      <c r="E418" s="50"/>
      <c r="F418" s="36"/>
      <c r="G418" s="36"/>
      <c r="H418" s="36"/>
    </row>
    <row r="419" spans="1:8" ht="14.25" customHeight="1" x14ac:dyDescent="0.25">
      <c r="A419" s="36"/>
      <c r="B419" s="36"/>
      <c r="C419" s="36"/>
      <c r="D419" s="36"/>
      <c r="E419" s="50"/>
      <c r="F419" s="36"/>
      <c r="G419" s="36"/>
      <c r="H419" s="36"/>
    </row>
    <row r="420" spans="1:8" ht="14.25" customHeight="1" x14ac:dyDescent="0.25">
      <c r="A420" s="36"/>
      <c r="B420" s="36"/>
      <c r="C420" s="36"/>
      <c r="D420" s="36"/>
      <c r="E420" s="50"/>
      <c r="F420" s="36"/>
      <c r="G420" s="36"/>
      <c r="H420" s="36"/>
    </row>
    <row r="421" spans="1:8" ht="14.25" customHeight="1" x14ac:dyDescent="0.25">
      <c r="A421" s="36"/>
      <c r="B421" s="36"/>
      <c r="C421" s="36"/>
      <c r="D421" s="36"/>
      <c r="E421" s="50"/>
      <c r="F421" s="36"/>
      <c r="G421" s="36"/>
      <c r="H421" s="36"/>
    </row>
    <row r="422" spans="1:8" ht="14.25" customHeight="1" x14ac:dyDescent="0.25">
      <c r="A422" s="36"/>
      <c r="B422" s="36"/>
      <c r="C422" s="36"/>
      <c r="D422" s="36"/>
      <c r="E422" s="50"/>
      <c r="F422" s="36"/>
      <c r="G422" s="36"/>
      <c r="H422" s="36"/>
    </row>
    <row r="423" spans="1:8" ht="14.25" customHeight="1" x14ac:dyDescent="0.25">
      <c r="A423" s="36"/>
      <c r="B423" s="36"/>
      <c r="C423" s="36"/>
      <c r="D423" s="36"/>
      <c r="E423" s="50"/>
      <c r="F423" s="36"/>
      <c r="G423" s="36"/>
      <c r="H423" s="36"/>
    </row>
    <row r="424" spans="1:8" ht="14.25" customHeight="1" x14ac:dyDescent="0.25">
      <c r="A424" s="36"/>
      <c r="B424" s="36"/>
      <c r="C424" s="36"/>
      <c r="D424" s="36"/>
      <c r="E424" s="50"/>
      <c r="F424" s="36"/>
      <c r="G424" s="36"/>
      <c r="H424" s="36"/>
    </row>
    <row r="425" spans="1:8" ht="14.25" customHeight="1" x14ac:dyDescent="0.25">
      <c r="A425" s="36"/>
      <c r="B425" s="36"/>
      <c r="C425" s="36"/>
      <c r="D425" s="36"/>
      <c r="E425" s="50"/>
      <c r="F425" s="36"/>
      <c r="G425" s="36"/>
      <c r="H425" s="36"/>
    </row>
    <row r="426" spans="1:8" ht="14.25" customHeight="1" x14ac:dyDescent="0.25">
      <c r="A426" s="36"/>
      <c r="B426" s="36"/>
      <c r="C426" s="36"/>
      <c r="D426" s="36"/>
      <c r="E426" s="50"/>
      <c r="F426" s="36"/>
      <c r="G426" s="36"/>
      <c r="H426" s="36"/>
    </row>
    <row r="427" spans="1:8" ht="14.25" customHeight="1" x14ac:dyDescent="0.25">
      <c r="A427" s="36"/>
      <c r="B427" s="36"/>
      <c r="C427" s="36"/>
      <c r="D427" s="36"/>
      <c r="E427" s="50"/>
      <c r="F427" s="36"/>
      <c r="G427" s="36"/>
      <c r="H427" s="36"/>
    </row>
    <row r="428" spans="1:8" ht="14.25" customHeight="1" x14ac:dyDescent="0.25">
      <c r="A428" s="36"/>
      <c r="B428" s="36"/>
      <c r="C428" s="36"/>
      <c r="D428" s="36"/>
      <c r="E428" s="50"/>
      <c r="F428" s="36"/>
      <c r="G428" s="36"/>
      <c r="H428" s="36"/>
    </row>
    <row r="429" spans="1:8" ht="14.25" customHeight="1" x14ac:dyDescent="0.25">
      <c r="A429" s="36"/>
      <c r="B429" s="36"/>
      <c r="C429" s="36"/>
      <c r="D429" s="36"/>
      <c r="E429" s="50"/>
      <c r="F429" s="36"/>
      <c r="G429" s="36"/>
      <c r="H429" s="36"/>
    </row>
    <row r="430" spans="1:8" ht="14.25" customHeight="1" x14ac:dyDescent="0.25">
      <c r="A430" s="36"/>
      <c r="B430" s="36"/>
      <c r="C430" s="36"/>
      <c r="D430" s="36"/>
      <c r="E430" s="50"/>
      <c r="F430" s="36"/>
      <c r="G430" s="36"/>
      <c r="H430" s="36"/>
    </row>
    <row r="431" spans="1:8" ht="14.25" customHeight="1" x14ac:dyDescent="0.25">
      <c r="A431" s="36"/>
      <c r="B431" s="36"/>
      <c r="C431" s="36"/>
      <c r="D431" s="36"/>
      <c r="E431" s="50"/>
      <c r="F431" s="36"/>
      <c r="G431" s="36"/>
      <c r="H431" s="36"/>
    </row>
    <row r="432" spans="1:8" ht="14.25" customHeight="1" x14ac:dyDescent="0.25">
      <c r="A432" s="36"/>
      <c r="B432" s="36"/>
      <c r="C432" s="36"/>
      <c r="D432" s="36"/>
      <c r="E432" s="50"/>
      <c r="F432" s="36"/>
      <c r="G432" s="36"/>
      <c r="H432" s="36"/>
    </row>
    <row r="433" spans="1:8" ht="14.25" customHeight="1" x14ac:dyDescent="0.25">
      <c r="A433" s="36"/>
      <c r="B433" s="36"/>
      <c r="C433" s="36"/>
      <c r="D433" s="36"/>
      <c r="E433" s="50"/>
      <c r="F433" s="36"/>
      <c r="G433" s="36"/>
      <c r="H433" s="36"/>
    </row>
    <row r="434" spans="1:8" ht="14.25" customHeight="1" x14ac:dyDescent="0.25">
      <c r="A434" s="36"/>
      <c r="B434" s="36"/>
      <c r="C434" s="36"/>
      <c r="D434" s="36"/>
      <c r="E434" s="50"/>
      <c r="F434" s="36"/>
      <c r="G434" s="36"/>
      <c r="H434" s="36"/>
    </row>
    <row r="435" spans="1:8" ht="14.25" customHeight="1" x14ac:dyDescent="0.25">
      <c r="A435" s="36"/>
      <c r="B435" s="36"/>
      <c r="C435" s="36"/>
      <c r="D435" s="36"/>
      <c r="E435" s="50"/>
      <c r="F435" s="36"/>
      <c r="G435" s="36"/>
      <c r="H435" s="36"/>
    </row>
    <row r="436" spans="1:8" ht="14.25" customHeight="1" x14ac:dyDescent="0.25">
      <c r="A436" s="36"/>
      <c r="B436" s="36"/>
      <c r="C436" s="36"/>
      <c r="D436" s="36"/>
      <c r="E436" s="50"/>
      <c r="F436" s="36"/>
      <c r="G436" s="36"/>
      <c r="H436" s="36"/>
    </row>
    <row r="437" spans="1:8" ht="14.25" customHeight="1" x14ac:dyDescent="0.25">
      <c r="A437" s="36"/>
      <c r="B437" s="36"/>
      <c r="C437" s="36"/>
      <c r="D437" s="36"/>
      <c r="E437" s="50"/>
      <c r="F437" s="36"/>
      <c r="G437" s="36"/>
      <c r="H437" s="36"/>
    </row>
    <row r="438" spans="1:8" ht="14.25" customHeight="1" x14ac:dyDescent="0.25">
      <c r="A438" s="36"/>
      <c r="B438" s="36"/>
      <c r="C438" s="36"/>
      <c r="D438" s="36"/>
      <c r="E438" s="50"/>
      <c r="F438" s="36"/>
      <c r="G438" s="36"/>
      <c r="H438" s="36"/>
    </row>
    <row r="439" spans="1:8" ht="14.25" customHeight="1" x14ac:dyDescent="0.25">
      <c r="A439" s="36"/>
      <c r="B439" s="36"/>
      <c r="C439" s="36"/>
      <c r="D439" s="36"/>
      <c r="E439" s="50"/>
      <c r="F439" s="36"/>
      <c r="G439" s="36"/>
      <c r="H439" s="36"/>
    </row>
    <row r="440" spans="1:8" ht="14.25" customHeight="1" x14ac:dyDescent="0.25">
      <c r="A440" s="36"/>
      <c r="B440" s="36"/>
      <c r="C440" s="36"/>
      <c r="D440" s="36"/>
      <c r="E440" s="50"/>
      <c r="F440" s="36"/>
      <c r="G440" s="36"/>
      <c r="H440" s="36"/>
    </row>
    <row r="441" spans="1:8" ht="14.25" customHeight="1" x14ac:dyDescent="0.25">
      <c r="A441" s="36"/>
      <c r="B441" s="36"/>
      <c r="C441" s="36"/>
      <c r="D441" s="36"/>
      <c r="E441" s="50"/>
      <c r="F441" s="36"/>
      <c r="G441" s="36"/>
      <c r="H441" s="36"/>
    </row>
    <row r="442" spans="1:8" ht="14.25" customHeight="1" x14ac:dyDescent="0.25">
      <c r="A442" s="36"/>
      <c r="B442" s="36"/>
      <c r="C442" s="36"/>
      <c r="D442" s="36"/>
      <c r="E442" s="50"/>
      <c r="F442" s="36"/>
      <c r="G442" s="36"/>
      <c r="H442" s="36"/>
    </row>
    <row r="443" spans="1:8" ht="14.25" customHeight="1" x14ac:dyDescent="0.25">
      <c r="A443" s="36"/>
      <c r="B443" s="36"/>
      <c r="C443" s="36"/>
      <c r="D443" s="36"/>
      <c r="E443" s="50"/>
      <c r="F443" s="36"/>
      <c r="G443" s="36"/>
      <c r="H443" s="36"/>
    </row>
    <row r="444" spans="1:8" ht="14.25" customHeight="1" x14ac:dyDescent="0.25">
      <c r="A444" s="36"/>
      <c r="B444" s="36"/>
      <c r="C444" s="36"/>
      <c r="D444" s="36"/>
      <c r="E444" s="50"/>
      <c r="F444" s="36"/>
      <c r="G444" s="36"/>
      <c r="H444" s="36"/>
    </row>
    <row r="445" spans="1:8" ht="14.25" customHeight="1" x14ac:dyDescent="0.25">
      <c r="A445" s="36"/>
      <c r="B445" s="36"/>
      <c r="C445" s="36"/>
      <c r="D445" s="36"/>
      <c r="E445" s="50"/>
      <c r="F445" s="36"/>
      <c r="G445" s="36"/>
      <c r="H445" s="36"/>
    </row>
    <row r="446" spans="1:8" ht="14.25" customHeight="1" x14ac:dyDescent="0.25">
      <c r="A446" s="36"/>
      <c r="B446" s="36"/>
      <c r="C446" s="36"/>
      <c r="D446" s="36"/>
      <c r="E446" s="50"/>
      <c r="F446" s="36"/>
      <c r="G446" s="36"/>
      <c r="H446" s="36"/>
    </row>
    <row r="447" spans="1:8" ht="14.25" customHeight="1" x14ac:dyDescent="0.25">
      <c r="A447" s="36"/>
      <c r="B447" s="36"/>
      <c r="C447" s="36"/>
      <c r="D447" s="36"/>
      <c r="E447" s="50"/>
      <c r="F447" s="36"/>
      <c r="G447" s="36"/>
      <c r="H447" s="36"/>
    </row>
    <row r="448" spans="1:8" ht="14.25" customHeight="1" x14ac:dyDescent="0.25">
      <c r="A448" s="36"/>
      <c r="B448" s="36"/>
      <c r="C448" s="36"/>
      <c r="D448" s="36"/>
      <c r="E448" s="50"/>
      <c r="F448" s="36"/>
      <c r="G448" s="36"/>
      <c r="H448" s="36"/>
    </row>
    <row r="449" spans="1:8" ht="14.25" customHeight="1" x14ac:dyDescent="0.25">
      <c r="A449" s="36"/>
      <c r="B449" s="36"/>
      <c r="C449" s="36"/>
      <c r="D449" s="36"/>
      <c r="E449" s="50"/>
      <c r="F449" s="36"/>
      <c r="G449" s="36"/>
      <c r="H449" s="36"/>
    </row>
    <row r="450" spans="1:8" ht="14.25" customHeight="1" x14ac:dyDescent="0.25">
      <c r="A450" s="36"/>
      <c r="B450" s="36"/>
      <c r="C450" s="36"/>
      <c r="D450" s="36"/>
      <c r="E450" s="50"/>
      <c r="F450" s="36"/>
      <c r="G450" s="36"/>
      <c r="H450" s="36"/>
    </row>
    <row r="451" spans="1:8" ht="14.25" customHeight="1" x14ac:dyDescent="0.25">
      <c r="A451" s="36"/>
      <c r="B451" s="36"/>
      <c r="C451" s="36"/>
      <c r="D451" s="36"/>
      <c r="E451" s="50"/>
      <c r="F451" s="36"/>
      <c r="G451" s="36"/>
      <c r="H451" s="36"/>
    </row>
    <row r="452" spans="1:8" ht="14.25" customHeight="1" x14ac:dyDescent="0.25">
      <c r="A452" s="36"/>
      <c r="B452" s="36"/>
      <c r="C452" s="36"/>
      <c r="D452" s="36"/>
      <c r="E452" s="50"/>
      <c r="F452" s="36"/>
      <c r="G452" s="36"/>
      <c r="H452" s="36"/>
    </row>
    <row r="453" spans="1:8" ht="14.25" customHeight="1" x14ac:dyDescent="0.25">
      <c r="A453" s="36"/>
      <c r="B453" s="36"/>
      <c r="C453" s="36"/>
      <c r="D453" s="36"/>
      <c r="E453" s="50"/>
      <c r="F453" s="36"/>
      <c r="G453" s="36"/>
      <c r="H453" s="36"/>
    </row>
    <row r="454" spans="1:8" ht="14.25" customHeight="1" x14ac:dyDescent="0.25">
      <c r="A454" s="36"/>
      <c r="B454" s="36"/>
      <c r="C454" s="36"/>
      <c r="D454" s="36"/>
      <c r="E454" s="50"/>
      <c r="F454" s="36"/>
      <c r="G454" s="36"/>
      <c r="H454" s="36"/>
    </row>
    <row r="455" spans="1:8" ht="14.25" customHeight="1" x14ac:dyDescent="0.25">
      <c r="A455" s="36"/>
      <c r="B455" s="36"/>
      <c r="C455" s="36"/>
      <c r="D455" s="36"/>
      <c r="E455" s="50"/>
      <c r="F455" s="36"/>
      <c r="G455" s="36"/>
      <c r="H455" s="36"/>
    </row>
    <row r="456" spans="1:8" ht="14.25" customHeight="1" x14ac:dyDescent="0.25">
      <c r="A456" s="36"/>
      <c r="B456" s="36"/>
      <c r="C456" s="36"/>
      <c r="D456" s="36"/>
      <c r="E456" s="50"/>
      <c r="F456" s="36"/>
      <c r="G456" s="36"/>
      <c r="H456" s="36"/>
    </row>
    <row r="457" spans="1:8" ht="14.25" customHeight="1" x14ac:dyDescent="0.25">
      <c r="A457" s="36"/>
      <c r="B457" s="36"/>
      <c r="C457" s="36"/>
      <c r="D457" s="36"/>
      <c r="E457" s="50"/>
      <c r="F457" s="36"/>
      <c r="G457" s="36"/>
      <c r="H457" s="36"/>
    </row>
    <row r="458" spans="1:8" ht="14.25" customHeight="1" x14ac:dyDescent="0.25">
      <c r="A458" s="36"/>
      <c r="B458" s="36"/>
      <c r="C458" s="36"/>
      <c r="D458" s="36"/>
      <c r="E458" s="50"/>
      <c r="F458" s="36"/>
      <c r="G458" s="36"/>
      <c r="H458" s="36"/>
    </row>
    <row r="459" spans="1:8" ht="14.25" customHeight="1" x14ac:dyDescent="0.25">
      <c r="A459" s="36"/>
      <c r="B459" s="36"/>
      <c r="C459" s="36"/>
      <c r="D459" s="36"/>
      <c r="E459" s="50"/>
      <c r="F459" s="36"/>
      <c r="G459" s="36"/>
      <c r="H459" s="36"/>
    </row>
    <row r="460" spans="1:8" ht="14.25" customHeight="1" x14ac:dyDescent="0.25">
      <c r="A460" s="36"/>
      <c r="B460" s="36"/>
      <c r="C460" s="36"/>
      <c r="D460" s="36"/>
      <c r="E460" s="50"/>
      <c r="F460" s="36"/>
      <c r="G460" s="36"/>
      <c r="H460" s="36"/>
    </row>
    <row r="461" spans="1:8" ht="14.25" customHeight="1" x14ac:dyDescent="0.25">
      <c r="A461" s="36"/>
      <c r="B461" s="36"/>
      <c r="C461" s="36"/>
      <c r="D461" s="36"/>
      <c r="E461" s="50"/>
      <c r="F461" s="36"/>
      <c r="G461" s="36"/>
      <c r="H461" s="36"/>
    </row>
    <row r="462" spans="1:8" ht="14.25" customHeight="1" x14ac:dyDescent="0.25">
      <c r="A462" s="36"/>
      <c r="B462" s="36"/>
      <c r="C462" s="36"/>
      <c r="D462" s="36"/>
      <c r="E462" s="50"/>
      <c r="F462" s="36"/>
      <c r="G462" s="36"/>
      <c r="H462" s="36"/>
    </row>
    <row r="463" spans="1:8" ht="14.25" customHeight="1" x14ac:dyDescent="0.25">
      <c r="A463" s="36"/>
      <c r="B463" s="36"/>
      <c r="C463" s="36"/>
      <c r="D463" s="36"/>
      <c r="E463" s="50"/>
      <c r="F463" s="36"/>
      <c r="G463" s="36"/>
      <c r="H463" s="36"/>
    </row>
    <row r="464" spans="1:8" ht="14.25" customHeight="1" x14ac:dyDescent="0.25">
      <c r="A464" s="36"/>
      <c r="B464" s="36"/>
      <c r="C464" s="36"/>
      <c r="D464" s="36"/>
      <c r="E464" s="50"/>
      <c r="F464" s="36"/>
      <c r="G464" s="36"/>
      <c r="H464" s="36"/>
    </row>
    <row r="465" spans="1:8" ht="14.25" customHeight="1" x14ac:dyDescent="0.25">
      <c r="A465" s="36"/>
      <c r="B465" s="36"/>
      <c r="C465" s="36"/>
      <c r="D465" s="36"/>
      <c r="E465" s="50"/>
      <c r="F465" s="36"/>
      <c r="G465" s="36"/>
      <c r="H465" s="36"/>
    </row>
    <row r="466" spans="1:8" ht="14.25" customHeight="1" x14ac:dyDescent="0.25">
      <c r="A466" s="36"/>
      <c r="B466" s="36"/>
      <c r="C466" s="36"/>
      <c r="D466" s="36"/>
      <c r="E466" s="50"/>
      <c r="F466" s="36"/>
      <c r="G466" s="36"/>
      <c r="H466" s="36"/>
    </row>
    <row r="467" spans="1:8" ht="14.25" customHeight="1" x14ac:dyDescent="0.25">
      <c r="A467" s="36"/>
      <c r="B467" s="36"/>
      <c r="C467" s="36"/>
      <c r="D467" s="36"/>
      <c r="E467" s="50"/>
      <c r="F467" s="36"/>
      <c r="G467" s="36"/>
      <c r="H467" s="36"/>
    </row>
    <row r="468" spans="1:8" ht="14.25" customHeight="1" x14ac:dyDescent="0.25">
      <c r="A468" s="36"/>
      <c r="B468" s="36"/>
      <c r="C468" s="36"/>
      <c r="D468" s="36"/>
      <c r="E468" s="50"/>
      <c r="F468" s="36"/>
      <c r="G468" s="36"/>
      <c r="H468" s="36"/>
    </row>
    <row r="469" spans="1:8" ht="14.25" customHeight="1" x14ac:dyDescent="0.25">
      <c r="A469" s="36"/>
      <c r="B469" s="36"/>
      <c r="C469" s="36"/>
      <c r="D469" s="36"/>
      <c r="E469" s="50"/>
      <c r="F469" s="36"/>
      <c r="G469" s="36"/>
      <c r="H469" s="36"/>
    </row>
    <row r="470" spans="1:8" ht="14.25" customHeight="1" x14ac:dyDescent="0.25">
      <c r="A470" s="36"/>
      <c r="B470" s="36"/>
      <c r="C470" s="36"/>
      <c r="D470" s="36"/>
      <c r="E470" s="50"/>
      <c r="F470" s="36"/>
      <c r="G470" s="36"/>
      <c r="H470" s="36"/>
    </row>
    <row r="471" spans="1:8" ht="14.25" customHeight="1" x14ac:dyDescent="0.25">
      <c r="A471" s="36"/>
      <c r="B471" s="36"/>
      <c r="C471" s="36"/>
      <c r="D471" s="36"/>
      <c r="E471" s="50"/>
      <c r="F471" s="36"/>
      <c r="G471" s="36"/>
      <c r="H471" s="36"/>
    </row>
    <row r="472" spans="1:8" ht="14.25" customHeight="1" x14ac:dyDescent="0.25">
      <c r="A472" s="36"/>
      <c r="B472" s="36"/>
      <c r="C472" s="36"/>
      <c r="D472" s="36"/>
      <c r="E472" s="50"/>
      <c r="F472" s="36"/>
      <c r="G472" s="36"/>
      <c r="H472" s="36"/>
    </row>
    <row r="473" spans="1:8" ht="14.25" customHeight="1" x14ac:dyDescent="0.25">
      <c r="A473" s="36"/>
      <c r="B473" s="36"/>
      <c r="C473" s="36"/>
      <c r="D473" s="36"/>
      <c r="E473" s="50"/>
      <c r="F473" s="36"/>
      <c r="G473" s="36"/>
      <c r="H473" s="36"/>
    </row>
    <row r="474" spans="1:8" ht="14.25" customHeight="1" x14ac:dyDescent="0.25">
      <c r="A474" s="36"/>
      <c r="B474" s="36"/>
      <c r="C474" s="36"/>
      <c r="D474" s="36"/>
      <c r="E474" s="50"/>
      <c r="F474" s="36"/>
      <c r="G474" s="36"/>
      <c r="H474" s="36"/>
    </row>
    <row r="475" spans="1:8" ht="14.25" customHeight="1" x14ac:dyDescent="0.25">
      <c r="A475" s="36"/>
      <c r="B475" s="36"/>
      <c r="C475" s="36"/>
      <c r="D475" s="36"/>
      <c r="E475" s="50"/>
      <c r="F475" s="36"/>
      <c r="G475" s="36"/>
      <c r="H475" s="36"/>
    </row>
    <row r="476" spans="1:8" ht="14.25" customHeight="1" x14ac:dyDescent="0.25">
      <c r="A476" s="36"/>
      <c r="B476" s="36"/>
      <c r="C476" s="36"/>
      <c r="D476" s="36"/>
      <c r="E476" s="50"/>
      <c r="F476" s="36"/>
      <c r="G476" s="36"/>
      <c r="H476" s="36"/>
    </row>
    <row r="477" spans="1:8" ht="14.25" customHeight="1" x14ac:dyDescent="0.25">
      <c r="A477" s="36"/>
      <c r="B477" s="36"/>
      <c r="C477" s="36"/>
      <c r="D477" s="36"/>
      <c r="E477" s="50"/>
      <c r="F477" s="36"/>
      <c r="G477" s="36"/>
      <c r="H477" s="36"/>
    </row>
    <row r="478" spans="1:8" ht="14.25" customHeight="1" x14ac:dyDescent="0.25">
      <c r="A478" s="36"/>
      <c r="B478" s="36"/>
      <c r="C478" s="36"/>
      <c r="D478" s="36"/>
      <c r="E478" s="50"/>
      <c r="F478" s="36"/>
      <c r="G478" s="36"/>
      <c r="H478" s="36"/>
    </row>
    <row r="479" spans="1:8" ht="14.25" customHeight="1" x14ac:dyDescent="0.25">
      <c r="A479" s="36"/>
      <c r="B479" s="36"/>
      <c r="C479" s="36"/>
      <c r="D479" s="36"/>
      <c r="E479" s="50"/>
      <c r="F479" s="36"/>
      <c r="G479" s="36"/>
      <c r="H479" s="36"/>
    </row>
    <row r="480" spans="1:8" ht="14.25" customHeight="1" x14ac:dyDescent="0.25">
      <c r="A480" s="36"/>
      <c r="B480" s="36"/>
      <c r="C480" s="36"/>
      <c r="D480" s="36"/>
      <c r="E480" s="50"/>
      <c r="F480" s="36"/>
      <c r="G480" s="36"/>
      <c r="H480" s="36"/>
    </row>
    <row r="481" spans="1:8" ht="14.25" customHeight="1" x14ac:dyDescent="0.25">
      <c r="A481" s="36"/>
      <c r="B481" s="36"/>
      <c r="C481" s="36"/>
      <c r="D481" s="36"/>
      <c r="E481" s="50"/>
      <c r="F481" s="36"/>
      <c r="G481" s="36"/>
      <c r="H481" s="36"/>
    </row>
    <row r="482" spans="1:8" ht="14.25" customHeight="1" x14ac:dyDescent="0.25">
      <c r="A482" s="36"/>
      <c r="B482" s="36"/>
      <c r="C482" s="36"/>
      <c r="D482" s="36"/>
      <c r="E482" s="50"/>
      <c r="F482" s="36"/>
      <c r="G482" s="36"/>
      <c r="H482" s="36"/>
    </row>
    <row r="483" spans="1:8" ht="14.25" customHeight="1" x14ac:dyDescent="0.25">
      <c r="A483" s="36"/>
      <c r="B483" s="36"/>
      <c r="C483" s="36"/>
      <c r="D483" s="36"/>
      <c r="E483" s="50"/>
      <c r="F483" s="36"/>
      <c r="G483" s="36"/>
      <c r="H483" s="36"/>
    </row>
    <row r="484" spans="1:8" ht="14.25" customHeight="1" x14ac:dyDescent="0.25">
      <c r="A484" s="36"/>
      <c r="B484" s="36"/>
      <c r="C484" s="36"/>
      <c r="D484" s="36"/>
      <c r="E484" s="50"/>
      <c r="F484" s="36"/>
      <c r="G484" s="36"/>
      <c r="H484" s="36"/>
    </row>
    <row r="485" spans="1:8" ht="14.25" customHeight="1" x14ac:dyDescent="0.25">
      <c r="A485" s="36"/>
      <c r="B485" s="36"/>
      <c r="C485" s="36"/>
      <c r="D485" s="36"/>
      <c r="E485" s="50"/>
      <c r="F485" s="36"/>
      <c r="G485" s="36"/>
      <c r="H485" s="36"/>
    </row>
    <row r="486" spans="1:8" ht="14.25" customHeight="1" x14ac:dyDescent="0.25">
      <c r="A486" s="36"/>
      <c r="B486" s="36"/>
      <c r="C486" s="36"/>
      <c r="D486" s="36"/>
      <c r="E486" s="50"/>
      <c r="F486" s="36"/>
      <c r="G486" s="36"/>
      <c r="H486" s="36"/>
    </row>
    <row r="487" spans="1:8" ht="14.25" customHeight="1" x14ac:dyDescent="0.25">
      <c r="A487" s="36"/>
      <c r="B487" s="36"/>
      <c r="C487" s="36"/>
      <c r="D487" s="36"/>
      <c r="E487" s="50"/>
      <c r="F487" s="36"/>
      <c r="G487" s="36"/>
      <c r="H487" s="36"/>
    </row>
    <row r="488" spans="1:8" ht="14.25" customHeight="1" x14ac:dyDescent="0.25">
      <c r="A488" s="36"/>
      <c r="B488" s="36"/>
      <c r="C488" s="36"/>
      <c r="D488" s="36"/>
      <c r="E488" s="50"/>
      <c r="F488" s="36"/>
      <c r="G488" s="36"/>
      <c r="H488" s="36"/>
    </row>
    <row r="489" spans="1:8" ht="14.25" customHeight="1" x14ac:dyDescent="0.25">
      <c r="A489" s="36"/>
      <c r="B489" s="36"/>
      <c r="C489" s="36"/>
      <c r="D489" s="36"/>
      <c r="E489" s="50"/>
      <c r="F489" s="36"/>
      <c r="G489" s="36"/>
      <c r="H489" s="36"/>
    </row>
    <row r="490" spans="1:8" ht="14.25" customHeight="1" x14ac:dyDescent="0.25">
      <c r="A490" s="36"/>
      <c r="B490" s="36"/>
      <c r="C490" s="36"/>
      <c r="D490" s="36"/>
      <c r="E490" s="50"/>
      <c r="F490" s="36"/>
      <c r="G490" s="36"/>
      <c r="H490" s="36"/>
    </row>
    <row r="491" spans="1:8" ht="14.25" customHeight="1" x14ac:dyDescent="0.25">
      <c r="A491" s="36"/>
      <c r="B491" s="36"/>
      <c r="C491" s="36"/>
      <c r="D491" s="36"/>
      <c r="E491" s="50"/>
      <c r="F491" s="36"/>
      <c r="G491" s="36"/>
      <c r="H491" s="36"/>
    </row>
    <row r="492" spans="1:8" ht="14.25" customHeight="1" x14ac:dyDescent="0.25">
      <c r="A492" s="36"/>
      <c r="B492" s="36"/>
      <c r="C492" s="36"/>
      <c r="D492" s="36"/>
      <c r="E492" s="50"/>
      <c r="F492" s="36"/>
      <c r="G492" s="36"/>
      <c r="H492" s="36"/>
    </row>
    <row r="493" spans="1:8" ht="14.25" customHeight="1" x14ac:dyDescent="0.25">
      <c r="A493" s="36"/>
      <c r="B493" s="36"/>
      <c r="C493" s="36"/>
      <c r="D493" s="36"/>
      <c r="E493" s="50"/>
      <c r="F493" s="36"/>
      <c r="G493" s="36"/>
      <c r="H493" s="36"/>
    </row>
    <row r="494" spans="1:8" ht="14.25" customHeight="1" x14ac:dyDescent="0.25">
      <c r="A494" s="36"/>
      <c r="B494" s="36"/>
      <c r="C494" s="36"/>
      <c r="D494" s="36"/>
      <c r="E494" s="50"/>
      <c r="F494" s="36"/>
      <c r="G494" s="36"/>
      <c r="H494" s="36"/>
    </row>
    <row r="495" spans="1:8" ht="14.25" customHeight="1" x14ac:dyDescent="0.25">
      <c r="A495" s="36"/>
      <c r="B495" s="36"/>
      <c r="C495" s="36"/>
      <c r="D495" s="36"/>
      <c r="E495" s="50"/>
      <c r="F495" s="36"/>
      <c r="G495" s="36"/>
      <c r="H495" s="36"/>
    </row>
    <row r="496" spans="1:8" ht="14.25" customHeight="1" x14ac:dyDescent="0.25">
      <c r="A496" s="36"/>
      <c r="B496" s="36"/>
      <c r="C496" s="36"/>
      <c r="D496" s="36"/>
      <c r="E496" s="50"/>
      <c r="F496" s="36"/>
      <c r="G496" s="36"/>
      <c r="H496" s="36"/>
    </row>
    <row r="497" spans="1:8" ht="14.25" customHeight="1" x14ac:dyDescent="0.25">
      <c r="A497" s="36"/>
      <c r="B497" s="36"/>
      <c r="C497" s="36"/>
      <c r="D497" s="36"/>
      <c r="E497" s="50"/>
      <c r="F497" s="36"/>
      <c r="G497" s="36"/>
      <c r="H497" s="36"/>
    </row>
    <row r="498" spans="1:8" ht="14.25" customHeight="1" x14ac:dyDescent="0.25">
      <c r="A498" s="36"/>
      <c r="B498" s="36"/>
      <c r="C498" s="36"/>
      <c r="D498" s="36"/>
      <c r="E498" s="50"/>
      <c r="F498" s="36"/>
      <c r="G498" s="36"/>
      <c r="H498" s="36"/>
    </row>
    <row r="499" spans="1:8" ht="14.25" customHeight="1" x14ac:dyDescent="0.25">
      <c r="A499" s="36"/>
      <c r="B499" s="36"/>
      <c r="C499" s="36"/>
      <c r="D499" s="36"/>
      <c r="E499" s="50"/>
      <c r="F499" s="36"/>
      <c r="G499" s="36"/>
      <c r="H499" s="36"/>
    </row>
    <row r="500" spans="1:8" ht="14.25" customHeight="1" x14ac:dyDescent="0.25">
      <c r="A500" s="36"/>
      <c r="B500" s="36"/>
      <c r="C500" s="36"/>
      <c r="D500" s="36"/>
      <c r="E500" s="50"/>
      <c r="F500" s="36"/>
      <c r="G500" s="36"/>
      <c r="H500" s="36"/>
    </row>
    <row r="501" spans="1:8" ht="14.25" customHeight="1" x14ac:dyDescent="0.25">
      <c r="A501" s="36"/>
      <c r="B501" s="36"/>
      <c r="C501" s="36"/>
      <c r="D501" s="36"/>
      <c r="E501" s="50"/>
      <c r="F501" s="36"/>
      <c r="G501" s="36"/>
      <c r="H501" s="36"/>
    </row>
    <row r="502" spans="1:8" ht="14.25" customHeight="1" x14ac:dyDescent="0.25">
      <c r="A502" s="36"/>
      <c r="B502" s="36"/>
      <c r="C502" s="36"/>
      <c r="D502" s="36"/>
      <c r="E502" s="50"/>
      <c r="F502" s="36"/>
      <c r="G502" s="36"/>
      <c r="H502" s="36"/>
    </row>
    <row r="503" spans="1:8" ht="14.25" customHeight="1" x14ac:dyDescent="0.25">
      <c r="A503" s="36"/>
      <c r="B503" s="36"/>
      <c r="C503" s="36"/>
      <c r="D503" s="36"/>
      <c r="E503" s="50"/>
      <c r="F503" s="36"/>
      <c r="G503" s="36"/>
      <c r="H503" s="36"/>
    </row>
    <row r="504" spans="1:8" ht="14.25" customHeight="1" x14ac:dyDescent="0.25">
      <c r="A504" s="36"/>
      <c r="B504" s="36"/>
      <c r="C504" s="36"/>
      <c r="D504" s="36"/>
      <c r="E504" s="50"/>
      <c r="F504" s="36"/>
      <c r="G504" s="36"/>
      <c r="H504" s="36"/>
    </row>
    <row r="505" spans="1:8" ht="14.25" customHeight="1" x14ac:dyDescent="0.25">
      <c r="A505" s="36"/>
      <c r="B505" s="36"/>
      <c r="C505" s="36"/>
      <c r="D505" s="36"/>
      <c r="E505" s="50"/>
      <c r="F505" s="36"/>
      <c r="G505" s="36"/>
      <c r="H505" s="36"/>
    </row>
    <row r="506" spans="1:8" ht="14.25" customHeight="1" x14ac:dyDescent="0.25">
      <c r="A506" s="36"/>
      <c r="B506" s="36"/>
      <c r="C506" s="36"/>
      <c r="D506" s="36"/>
      <c r="E506" s="50"/>
      <c r="F506" s="36"/>
      <c r="G506" s="36"/>
      <c r="H506" s="36"/>
    </row>
    <row r="507" spans="1:8" ht="14.25" customHeight="1" x14ac:dyDescent="0.25">
      <c r="A507" s="36"/>
      <c r="B507" s="36"/>
      <c r="C507" s="36"/>
      <c r="D507" s="36"/>
      <c r="E507" s="50"/>
      <c r="F507" s="36"/>
      <c r="G507" s="36"/>
      <c r="H507" s="36"/>
    </row>
    <row r="508" spans="1:8" ht="14.25" customHeight="1" x14ac:dyDescent="0.25">
      <c r="A508" s="36"/>
      <c r="B508" s="36"/>
      <c r="C508" s="36"/>
      <c r="D508" s="36"/>
      <c r="E508" s="50"/>
      <c r="F508" s="36"/>
      <c r="G508" s="36"/>
      <c r="H508" s="36"/>
    </row>
    <row r="509" spans="1:8" ht="14.25" customHeight="1" x14ac:dyDescent="0.25">
      <c r="A509" s="36"/>
      <c r="B509" s="36"/>
      <c r="C509" s="36"/>
      <c r="D509" s="36"/>
      <c r="E509" s="50"/>
      <c r="F509" s="36"/>
      <c r="G509" s="36"/>
      <c r="H509" s="36"/>
    </row>
    <row r="510" spans="1:8" ht="14.25" customHeight="1" x14ac:dyDescent="0.25">
      <c r="A510" s="36"/>
      <c r="B510" s="36"/>
      <c r="C510" s="36"/>
      <c r="D510" s="36"/>
      <c r="E510" s="50"/>
      <c r="F510" s="36"/>
      <c r="G510" s="36"/>
      <c r="H510" s="36"/>
    </row>
    <row r="511" spans="1:8" ht="14.25" customHeight="1" x14ac:dyDescent="0.25">
      <c r="A511" s="36"/>
      <c r="B511" s="36"/>
      <c r="C511" s="36"/>
      <c r="D511" s="36"/>
      <c r="E511" s="50"/>
      <c r="F511" s="36"/>
      <c r="G511" s="36"/>
      <c r="H511" s="36"/>
    </row>
    <row r="512" spans="1:8" ht="14.25" customHeight="1" x14ac:dyDescent="0.25">
      <c r="A512" s="36"/>
      <c r="B512" s="36"/>
      <c r="C512" s="36"/>
      <c r="D512" s="36"/>
      <c r="E512" s="50"/>
      <c r="F512" s="36"/>
      <c r="G512" s="36"/>
      <c r="H512" s="36"/>
    </row>
    <row r="513" spans="1:8" ht="14.25" customHeight="1" x14ac:dyDescent="0.25">
      <c r="A513" s="36"/>
      <c r="B513" s="36"/>
      <c r="C513" s="36"/>
      <c r="D513" s="36"/>
      <c r="E513" s="50"/>
      <c r="F513" s="36"/>
      <c r="G513" s="36"/>
      <c r="H513" s="36"/>
    </row>
    <row r="514" spans="1:8" ht="14.25" customHeight="1" x14ac:dyDescent="0.25">
      <c r="A514" s="36"/>
      <c r="B514" s="36"/>
      <c r="C514" s="36"/>
      <c r="D514" s="36"/>
      <c r="E514" s="50"/>
      <c r="F514" s="36"/>
      <c r="G514" s="36"/>
      <c r="H514" s="36"/>
    </row>
    <row r="515" spans="1:8" ht="14.25" customHeight="1" x14ac:dyDescent="0.25">
      <c r="A515" s="36"/>
      <c r="B515" s="36"/>
      <c r="C515" s="36"/>
      <c r="D515" s="36"/>
      <c r="E515" s="50"/>
      <c r="F515" s="36"/>
      <c r="G515" s="36"/>
      <c r="H515" s="36"/>
    </row>
    <row r="516" spans="1:8" ht="14.25" customHeight="1" x14ac:dyDescent="0.25">
      <c r="A516" s="36"/>
      <c r="B516" s="36"/>
      <c r="C516" s="36"/>
      <c r="D516" s="36"/>
      <c r="E516" s="50"/>
      <c r="F516" s="36"/>
      <c r="G516" s="36"/>
      <c r="H516" s="36"/>
    </row>
    <row r="517" spans="1:8" ht="14.25" customHeight="1" x14ac:dyDescent="0.25">
      <c r="A517" s="36"/>
      <c r="B517" s="36"/>
      <c r="C517" s="36"/>
      <c r="D517" s="36"/>
      <c r="E517" s="50"/>
      <c r="F517" s="36"/>
      <c r="G517" s="36"/>
      <c r="H517" s="36"/>
    </row>
    <row r="518" spans="1:8" ht="14.25" customHeight="1" x14ac:dyDescent="0.25">
      <c r="A518" s="36"/>
      <c r="B518" s="36"/>
      <c r="C518" s="36"/>
      <c r="D518" s="36"/>
      <c r="E518" s="50"/>
      <c r="F518" s="36"/>
      <c r="G518" s="36"/>
      <c r="H518" s="36"/>
    </row>
    <row r="519" spans="1:8" ht="14.25" customHeight="1" x14ac:dyDescent="0.25">
      <c r="A519" s="36"/>
      <c r="B519" s="36"/>
      <c r="C519" s="36"/>
      <c r="D519" s="36"/>
      <c r="E519" s="50"/>
      <c r="F519" s="36"/>
      <c r="G519" s="36"/>
      <c r="H519" s="36"/>
    </row>
    <row r="520" spans="1:8" ht="14.25" customHeight="1" x14ac:dyDescent="0.25">
      <c r="A520" s="36"/>
      <c r="B520" s="36"/>
      <c r="C520" s="36"/>
      <c r="D520" s="36"/>
      <c r="E520" s="50"/>
      <c r="F520" s="36"/>
      <c r="G520" s="36"/>
      <c r="H520" s="36"/>
    </row>
    <row r="521" spans="1:8" ht="14.25" customHeight="1" x14ac:dyDescent="0.25">
      <c r="A521" s="36"/>
      <c r="B521" s="36"/>
      <c r="C521" s="36"/>
      <c r="D521" s="36"/>
      <c r="E521" s="50"/>
      <c r="F521" s="36"/>
      <c r="G521" s="36"/>
      <c r="H521" s="36"/>
    </row>
    <row r="522" spans="1:8" ht="14.25" customHeight="1" x14ac:dyDescent="0.25">
      <c r="A522" s="36"/>
      <c r="B522" s="36"/>
      <c r="C522" s="36"/>
      <c r="D522" s="36"/>
      <c r="E522" s="50"/>
      <c r="F522" s="36"/>
      <c r="G522" s="36"/>
      <c r="H522" s="36"/>
    </row>
    <row r="523" spans="1:8" ht="14.25" customHeight="1" x14ac:dyDescent="0.25">
      <c r="A523" s="36"/>
      <c r="B523" s="36"/>
      <c r="C523" s="36"/>
      <c r="D523" s="36"/>
      <c r="E523" s="50"/>
      <c r="F523" s="36"/>
      <c r="G523" s="36"/>
      <c r="H523" s="36"/>
    </row>
    <row r="524" spans="1:8" ht="14.25" customHeight="1" x14ac:dyDescent="0.25">
      <c r="A524" s="36"/>
      <c r="B524" s="36"/>
      <c r="C524" s="36"/>
      <c r="D524" s="36"/>
      <c r="E524" s="50"/>
      <c r="F524" s="36"/>
      <c r="G524" s="36"/>
      <c r="H524" s="36"/>
    </row>
    <row r="525" spans="1:8" ht="14.25" customHeight="1" x14ac:dyDescent="0.25">
      <c r="A525" s="36"/>
      <c r="B525" s="36"/>
      <c r="C525" s="36"/>
      <c r="D525" s="36"/>
      <c r="E525" s="50"/>
      <c r="F525" s="36"/>
      <c r="G525" s="36"/>
      <c r="H525" s="36"/>
    </row>
    <row r="526" spans="1:8" ht="14.25" customHeight="1" x14ac:dyDescent="0.25">
      <c r="A526" s="36"/>
      <c r="B526" s="36"/>
      <c r="C526" s="36"/>
      <c r="D526" s="36"/>
      <c r="E526" s="50"/>
      <c r="F526" s="36"/>
      <c r="G526" s="36"/>
      <c r="H526" s="36"/>
    </row>
    <row r="527" spans="1:8" ht="14.25" customHeight="1" x14ac:dyDescent="0.25">
      <c r="A527" s="36"/>
      <c r="B527" s="36"/>
      <c r="C527" s="36"/>
      <c r="D527" s="36"/>
      <c r="E527" s="50"/>
      <c r="F527" s="36"/>
      <c r="G527" s="36"/>
      <c r="H527" s="36"/>
    </row>
    <row r="528" spans="1:8" ht="14.25" customHeight="1" x14ac:dyDescent="0.25">
      <c r="A528" s="36"/>
      <c r="B528" s="36"/>
      <c r="C528" s="36"/>
      <c r="D528" s="36"/>
      <c r="E528" s="50"/>
      <c r="F528" s="36"/>
      <c r="G528" s="36"/>
      <c r="H528" s="36"/>
    </row>
    <row r="529" spans="1:8" ht="14.25" customHeight="1" x14ac:dyDescent="0.25">
      <c r="A529" s="36"/>
      <c r="B529" s="36"/>
      <c r="C529" s="36"/>
      <c r="D529" s="36"/>
      <c r="E529" s="50"/>
      <c r="F529" s="36"/>
      <c r="G529" s="36"/>
      <c r="H529" s="36"/>
    </row>
    <row r="530" spans="1:8" ht="14.25" customHeight="1" x14ac:dyDescent="0.25">
      <c r="A530" s="36"/>
      <c r="B530" s="36"/>
      <c r="C530" s="36"/>
      <c r="D530" s="36"/>
      <c r="E530" s="50"/>
      <c r="F530" s="36"/>
      <c r="G530" s="36"/>
      <c r="H530" s="36"/>
    </row>
    <row r="531" spans="1:8" ht="14.25" customHeight="1" x14ac:dyDescent="0.25">
      <c r="A531" s="36"/>
      <c r="B531" s="36"/>
      <c r="C531" s="36"/>
      <c r="D531" s="36"/>
      <c r="E531" s="50"/>
      <c r="F531" s="36"/>
      <c r="G531" s="36"/>
      <c r="H531" s="36"/>
    </row>
    <row r="532" spans="1:8" ht="14.25" customHeight="1" x14ac:dyDescent="0.25">
      <c r="A532" s="36"/>
      <c r="B532" s="36"/>
      <c r="C532" s="36"/>
      <c r="D532" s="36"/>
      <c r="E532" s="50"/>
      <c r="F532" s="36"/>
      <c r="G532" s="36"/>
      <c r="H532" s="36"/>
    </row>
    <row r="533" spans="1:8" ht="14.25" customHeight="1" x14ac:dyDescent="0.25">
      <c r="A533" s="36"/>
      <c r="B533" s="36"/>
      <c r="C533" s="36"/>
      <c r="D533" s="36"/>
      <c r="E533" s="50"/>
      <c r="F533" s="36"/>
      <c r="G533" s="36"/>
      <c r="H533" s="36"/>
    </row>
    <row r="534" spans="1:8" ht="14.25" customHeight="1" x14ac:dyDescent="0.25">
      <c r="A534" s="36"/>
      <c r="B534" s="36"/>
      <c r="C534" s="36"/>
      <c r="D534" s="36"/>
      <c r="E534" s="50"/>
      <c r="F534" s="36"/>
      <c r="G534" s="36"/>
      <c r="H534" s="36"/>
    </row>
    <row r="535" spans="1:8" ht="14.25" customHeight="1" x14ac:dyDescent="0.25">
      <c r="A535" s="36"/>
      <c r="B535" s="36"/>
      <c r="C535" s="36"/>
      <c r="D535" s="36"/>
      <c r="E535" s="50"/>
      <c r="F535" s="36"/>
      <c r="G535" s="36"/>
      <c r="H535" s="36"/>
    </row>
    <row r="536" spans="1:8" ht="14.25" customHeight="1" x14ac:dyDescent="0.25">
      <c r="A536" s="36"/>
      <c r="B536" s="36"/>
      <c r="C536" s="36"/>
      <c r="D536" s="36"/>
      <c r="E536" s="50"/>
      <c r="F536" s="36"/>
      <c r="G536" s="36"/>
      <c r="H536" s="36"/>
    </row>
    <row r="537" spans="1:8" ht="14.25" customHeight="1" x14ac:dyDescent="0.25">
      <c r="A537" s="36"/>
      <c r="B537" s="36"/>
      <c r="C537" s="36"/>
      <c r="D537" s="36"/>
      <c r="E537" s="50"/>
      <c r="F537" s="36"/>
      <c r="G537" s="36"/>
      <c r="H537" s="36"/>
    </row>
    <row r="538" spans="1:8" ht="14.25" customHeight="1" x14ac:dyDescent="0.25">
      <c r="A538" s="36"/>
      <c r="B538" s="36"/>
      <c r="C538" s="36"/>
      <c r="D538" s="36"/>
      <c r="E538" s="50"/>
      <c r="F538" s="36"/>
      <c r="G538" s="36"/>
      <c r="H538" s="36"/>
    </row>
    <row r="539" spans="1:8" ht="14.25" customHeight="1" x14ac:dyDescent="0.25">
      <c r="A539" s="36"/>
      <c r="B539" s="36"/>
      <c r="C539" s="36"/>
      <c r="D539" s="36"/>
      <c r="E539" s="50"/>
      <c r="F539" s="36"/>
      <c r="G539" s="36"/>
      <c r="H539" s="36"/>
    </row>
    <row r="540" spans="1:8" ht="14.25" customHeight="1" x14ac:dyDescent="0.25">
      <c r="A540" s="36"/>
      <c r="B540" s="36"/>
      <c r="C540" s="36"/>
      <c r="D540" s="36"/>
      <c r="E540" s="50"/>
      <c r="F540" s="36"/>
      <c r="G540" s="36"/>
      <c r="H540" s="36"/>
    </row>
    <row r="541" spans="1:8" ht="14.25" customHeight="1" x14ac:dyDescent="0.25">
      <c r="A541" s="36"/>
      <c r="B541" s="36"/>
      <c r="C541" s="36"/>
      <c r="D541" s="36"/>
      <c r="E541" s="50"/>
      <c r="F541" s="36"/>
      <c r="G541" s="36"/>
      <c r="H541" s="36"/>
    </row>
    <row r="542" spans="1:8" ht="14.25" customHeight="1" x14ac:dyDescent="0.25">
      <c r="A542" s="36"/>
      <c r="B542" s="36"/>
      <c r="C542" s="36"/>
      <c r="D542" s="36"/>
      <c r="E542" s="50"/>
      <c r="F542" s="36"/>
      <c r="G542" s="36"/>
      <c r="H542" s="36"/>
    </row>
    <row r="543" spans="1:8" ht="14.25" customHeight="1" x14ac:dyDescent="0.25">
      <c r="A543" s="36"/>
      <c r="B543" s="36"/>
      <c r="C543" s="36"/>
      <c r="D543" s="36"/>
      <c r="E543" s="50"/>
      <c r="F543" s="36"/>
      <c r="G543" s="36"/>
      <c r="H543" s="36"/>
    </row>
    <row r="544" spans="1:8" ht="14.25" customHeight="1" x14ac:dyDescent="0.25">
      <c r="A544" s="36"/>
      <c r="B544" s="36"/>
      <c r="C544" s="36"/>
      <c r="D544" s="36"/>
      <c r="E544" s="50"/>
      <c r="F544" s="36"/>
      <c r="G544" s="36"/>
      <c r="H544" s="36"/>
    </row>
    <row r="545" spans="1:8" ht="14.25" customHeight="1" x14ac:dyDescent="0.25">
      <c r="A545" s="36"/>
      <c r="B545" s="36"/>
      <c r="C545" s="36"/>
      <c r="D545" s="36"/>
      <c r="E545" s="50"/>
      <c r="F545" s="36"/>
      <c r="G545" s="36"/>
      <c r="H545" s="36"/>
    </row>
    <row r="546" spans="1:8" ht="14.25" customHeight="1" x14ac:dyDescent="0.25">
      <c r="A546" s="36"/>
      <c r="B546" s="36"/>
      <c r="C546" s="36"/>
      <c r="D546" s="36"/>
      <c r="E546" s="50"/>
      <c r="F546" s="36"/>
      <c r="G546" s="36"/>
      <c r="H546" s="36"/>
    </row>
    <row r="547" spans="1:8" ht="14.25" customHeight="1" x14ac:dyDescent="0.25">
      <c r="A547" s="36"/>
      <c r="B547" s="36"/>
      <c r="C547" s="36"/>
      <c r="D547" s="36"/>
      <c r="E547" s="50"/>
      <c r="F547" s="36"/>
      <c r="G547" s="36"/>
      <c r="H547" s="36"/>
    </row>
    <row r="548" spans="1:8" ht="14.25" customHeight="1" x14ac:dyDescent="0.25">
      <c r="A548" s="36"/>
      <c r="B548" s="36"/>
      <c r="C548" s="36"/>
      <c r="D548" s="36"/>
      <c r="E548" s="50"/>
      <c r="F548" s="36"/>
      <c r="G548" s="36"/>
      <c r="H548" s="36"/>
    </row>
    <row r="549" spans="1:8" ht="14.25" customHeight="1" x14ac:dyDescent="0.25">
      <c r="A549" s="36"/>
      <c r="B549" s="36"/>
      <c r="C549" s="36"/>
      <c r="D549" s="36"/>
      <c r="E549" s="50"/>
      <c r="F549" s="36"/>
      <c r="G549" s="36"/>
      <c r="H549" s="36"/>
    </row>
    <row r="550" spans="1:8" ht="14.25" customHeight="1" x14ac:dyDescent="0.25">
      <c r="A550" s="36"/>
      <c r="B550" s="36"/>
      <c r="C550" s="36"/>
      <c r="D550" s="36"/>
      <c r="E550" s="50"/>
      <c r="F550" s="36"/>
      <c r="G550" s="36"/>
      <c r="H550" s="36"/>
    </row>
    <row r="551" spans="1:8" ht="14.25" customHeight="1" x14ac:dyDescent="0.25">
      <c r="A551" s="36"/>
      <c r="B551" s="36"/>
      <c r="C551" s="36"/>
      <c r="D551" s="36"/>
      <c r="E551" s="50"/>
      <c r="F551" s="36"/>
      <c r="G551" s="36"/>
      <c r="H551" s="36"/>
    </row>
    <row r="552" spans="1:8" ht="14.25" customHeight="1" x14ac:dyDescent="0.25">
      <c r="A552" s="36"/>
      <c r="B552" s="36"/>
      <c r="C552" s="36"/>
      <c r="D552" s="36"/>
      <c r="E552" s="50"/>
      <c r="F552" s="36"/>
      <c r="G552" s="36"/>
      <c r="H552" s="36"/>
    </row>
    <row r="553" spans="1:8" ht="14.25" customHeight="1" x14ac:dyDescent="0.25">
      <c r="A553" s="36"/>
      <c r="B553" s="36"/>
      <c r="C553" s="36"/>
      <c r="D553" s="36"/>
      <c r="E553" s="50"/>
      <c r="F553" s="36"/>
      <c r="G553" s="36"/>
      <c r="H553" s="36"/>
    </row>
    <row r="554" spans="1:8" ht="14.25" customHeight="1" x14ac:dyDescent="0.25">
      <c r="A554" s="36"/>
      <c r="B554" s="36"/>
      <c r="C554" s="36"/>
      <c r="D554" s="36"/>
      <c r="E554" s="50"/>
      <c r="F554" s="36"/>
      <c r="G554" s="36"/>
      <c r="H554" s="36"/>
    </row>
    <row r="555" spans="1:8" ht="14.25" customHeight="1" x14ac:dyDescent="0.25">
      <c r="A555" s="36"/>
      <c r="B555" s="36"/>
      <c r="C555" s="36"/>
      <c r="D555" s="36"/>
      <c r="E555" s="50"/>
      <c r="F555" s="36"/>
      <c r="G555" s="36"/>
      <c r="H555" s="36"/>
    </row>
    <row r="556" spans="1:8" ht="14.25" customHeight="1" x14ac:dyDescent="0.25">
      <c r="A556" s="36"/>
      <c r="B556" s="36"/>
      <c r="C556" s="36"/>
      <c r="D556" s="36"/>
      <c r="E556" s="50"/>
      <c r="F556" s="36"/>
      <c r="G556" s="36"/>
      <c r="H556" s="36"/>
    </row>
    <row r="557" spans="1:8" ht="14.25" customHeight="1" x14ac:dyDescent="0.25">
      <c r="A557" s="36"/>
      <c r="B557" s="36"/>
      <c r="C557" s="36"/>
      <c r="D557" s="36"/>
      <c r="E557" s="50"/>
      <c r="F557" s="36"/>
      <c r="G557" s="36"/>
      <c r="H557" s="36"/>
    </row>
    <row r="558" spans="1:8" ht="14.25" customHeight="1" x14ac:dyDescent="0.25">
      <c r="A558" s="36"/>
      <c r="B558" s="36"/>
      <c r="C558" s="36"/>
      <c r="D558" s="36"/>
      <c r="E558" s="50"/>
      <c r="F558" s="36"/>
      <c r="G558" s="36"/>
      <c r="H558" s="36"/>
    </row>
    <row r="559" spans="1:8" ht="14.25" customHeight="1" x14ac:dyDescent="0.25">
      <c r="A559" s="36"/>
      <c r="B559" s="36"/>
      <c r="C559" s="36"/>
      <c r="D559" s="36"/>
      <c r="E559" s="50"/>
      <c r="F559" s="36"/>
      <c r="G559" s="36"/>
      <c r="H559" s="36"/>
    </row>
    <row r="560" spans="1:8" ht="14.25" customHeight="1" x14ac:dyDescent="0.25">
      <c r="A560" s="36"/>
      <c r="B560" s="36"/>
      <c r="C560" s="36"/>
      <c r="D560" s="36"/>
      <c r="E560" s="50"/>
      <c r="F560" s="36"/>
      <c r="G560" s="36"/>
      <c r="H560" s="36"/>
    </row>
    <row r="561" spans="1:8" ht="14.25" customHeight="1" x14ac:dyDescent="0.25">
      <c r="A561" s="36"/>
      <c r="B561" s="36"/>
      <c r="C561" s="36"/>
      <c r="D561" s="36"/>
      <c r="E561" s="50"/>
      <c r="F561" s="36"/>
      <c r="G561" s="36"/>
      <c r="H561" s="36"/>
    </row>
    <row r="562" spans="1:8" ht="14.25" customHeight="1" x14ac:dyDescent="0.25">
      <c r="A562" s="36"/>
      <c r="B562" s="36"/>
      <c r="C562" s="36"/>
      <c r="D562" s="36"/>
      <c r="E562" s="50"/>
      <c r="F562" s="36"/>
      <c r="G562" s="36"/>
      <c r="H562" s="36"/>
    </row>
    <row r="563" spans="1:8" ht="14.25" customHeight="1" x14ac:dyDescent="0.25">
      <c r="A563" s="36"/>
      <c r="B563" s="36"/>
      <c r="C563" s="36"/>
      <c r="D563" s="36"/>
      <c r="E563" s="50"/>
      <c r="F563" s="36"/>
      <c r="G563" s="36"/>
      <c r="H563" s="36"/>
    </row>
    <row r="564" spans="1:8" ht="14.25" customHeight="1" x14ac:dyDescent="0.25">
      <c r="A564" s="36"/>
      <c r="B564" s="36"/>
      <c r="C564" s="36"/>
      <c r="D564" s="36"/>
      <c r="E564" s="50"/>
      <c r="F564" s="36"/>
      <c r="G564" s="36"/>
      <c r="H564" s="36"/>
    </row>
    <row r="565" spans="1:8" ht="14.25" customHeight="1" x14ac:dyDescent="0.25">
      <c r="A565" s="36"/>
      <c r="B565" s="36"/>
      <c r="C565" s="36"/>
      <c r="D565" s="36"/>
      <c r="E565" s="50"/>
      <c r="F565" s="36"/>
      <c r="G565" s="36"/>
      <c r="H565" s="36"/>
    </row>
    <row r="566" spans="1:8" ht="14.25" customHeight="1" x14ac:dyDescent="0.25">
      <c r="A566" s="36"/>
      <c r="B566" s="36"/>
      <c r="C566" s="36"/>
      <c r="D566" s="36"/>
      <c r="E566" s="50"/>
      <c r="F566" s="36"/>
      <c r="G566" s="36"/>
      <c r="H566" s="36"/>
    </row>
    <row r="567" spans="1:8" ht="14.25" customHeight="1" x14ac:dyDescent="0.25">
      <c r="A567" s="36"/>
      <c r="B567" s="36"/>
      <c r="C567" s="36"/>
      <c r="D567" s="36"/>
      <c r="E567" s="50"/>
      <c r="F567" s="36"/>
      <c r="G567" s="36"/>
      <c r="H567" s="36"/>
    </row>
    <row r="568" spans="1:8" ht="14.25" customHeight="1" x14ac:dyDescent="0.25">
      <c r="A568" s="36"/>
      <c r="B568" s="36"/>
      <c r="C568" s="36"/>
      <c r="D568" s="36"/>
      <c r="E568" s="50"/>
      <c r="F568" s="36"/>
      <c r="G568" s="36"/>
      <c r="H568" s="36"/>
    </row>
    <row r="569" spans="1:8" ht="14.25" customHeight="1" x14ac:dyDescent="0.25">
      <c r="A569" s="36"/>
      <c r="B569" s="36"/>
      <c r="C569" s="36"/>
      <c r="D569" s="36"/>
      <c r="E569" s="50"/>
      <c r="F569" s="36"/>
      <c r="G569" s="36"/>
      <c r="H569" s="36"/>
    </row>
    <row r="570" spans="1:8" ht="14.25" customHeight="1" x14ac:dyDescent="0.25">
      <c r="A570" s="36"/>
      <c r="B570" s="36"/>
      <c r="C570" s="36"/>
      <c r="D570" s="36"/>
      <c r="E570" s="50"/>
      <c r="F570" s="36"/>
      <c r="G570" s="36"/>
      <c r="H570" s="36"/>
    </row>
    <row r="571" spans="1:8" ht="14.25" customHeight="1" x14ac:dyDescent="0.25">
      <c r="A571" s="36"/>
      <c r="B571" s="36"/>
      <c r="C571" s="36"/>
      <c r="D571" s="36"/>
      <c r="E571" s="50"/>
      <c r="F571" s="36"/>
      <c r="G571" s="36"/>
      <c r="H571" s="36"/>
    </row>
    <row r="572" spans="1:8" ht="14.25" customHeight="1" x14ac:dyDescent="0.25">
      <c r="A572" s="36"/>
      <c r="B572" s="36"/>
      <c r="C572" s="36"/>
      <c r="D572" s="36"/>
      <c r="E572" s="50"/>
      <c r="F572" s="36"/>
      <c r="G572" s="36"/>
      <c r="H572" s="36"/>
    </row>
    <row r="573" spans="1:8" ht="14.25" customHeight="1" x14ac:dyDescent="0.25">
      <c r="A573" s="36"/>
      <c r="B573" s="36"/>
      <c r="C573" s="36"/>
      <c r="D573" s="36"/>
      <c r="E573" s="50"/>
      <c r="F573" s="36"/>
      <c r="G573" s="36"/>
      <c r="H573" s="36"/>
    </row>
    <row r="574" spans="1:8" ht="14.25" customHeight="1" x14ac:dyDescent="0.25">
      <c r="A574" s="36"/>
      <c r="B574" s="36"/>
      <c r="C574" s="36"/>
      <c r="D574" s="36"/>
      <c r="E574" s="50"/>
      <c r="F574" s="36"/>
      <c r="G574" s="36"/>
      <c r="H574" s="36"/>
    </row>
    <row r="575" spans="1:8" ht="14.25" customHeight="1" x14ac:dyDescent="0.25">
      <c r="A575" s="36"/>
      <c r="B575" s="36"/>
      <c r="C575" s="36"/>
      <c r="D575" s="36"/>
      <c r="E575" s="50"/>
      <c r="F575" s="36"/>
      <c r="G575" s="36"/>
      <c r="H575" s="36"/>
    </row>
    <row r="576" spans="1:8" ht="14.25" customHeight="1" x14ac:dyDescent="0.25">
      <c r="A576" s="36"/>
      <c r="B576" s="36"/>
      <c r="C576" s="36"/>
      <c r="D576" s="36"/>
      <c r="E576" s="50"/>
      <c r="F576" s="36"/>
      <c r="G576" s="36"/>
      <c r="H576" s="36"/>
    </row>
    <row r="577" spans="1:8" ht="14.25" customHeight="1" x14ac:dyDescent="0.25">
      <c r="A577" s="36"/>
      <c r="B577" s="36"/>
      <c r="C577" s="36"/>
      <c r="D577" s="36"/>
      <c r="E577" s="50"/>
      <c r="F577" s="36"/>
      <c r="G577" s="36"/>
      <c r="H577" s="36"/>
    </row>
    <row r="578" spans="1:8" ht="14.25" customHeight="1" x14ac:dyDescent="0.25">
      <c r="A578" s="36"/>
      <c r="B578" s="36"/>
      <c r="C578" s="36"/>
      <c r="D578" s="36"/>
      <c r="E578" s="50"/>
      <c r="F578" s="36"/>
      <c r="G578" s="36"/>
      <c r="H578" s="36"/>
    </row>
    <row r="579" spans="1:8" ht="14.25" customHeight="1" x14ac:dyDescent="0.25">
      <c r="A579" s="36"/>
      <c r="B579" s="36"/>
      <c r="C579" s="36"/>
      <c r="D579" s="36"/>
      <c r="E579" s="50"/>
      <c r="F579" s="36"/>
      <c r="G579" s="36"/>
      <c r="H579" s="36"/>
    </row>
    <row r="580" spans="1:8" ht="14.25" customHeight="1" x14ac:dyDescent="0.25">
      <c r="A580" s="36"/>
      <c r="B580" s="36"/>
      <c r="C580" s="36"/>
      <c r="D580" s="36"/>
      <c r="E580" s="50"/>
      <c r="F580" s="36"/>
      <c r="G580" s="36"/>
      <c r="H580" s="36"/>
    </row>
    <row r="581" spans="1:8" ht="14.25" customHeight="1" x14ac:dyDescent="0.25">
      <c r="A581" s="36"/>
      <c r="B581" s="36"/>
      <c r="C581" s="36"/>
      <c r="D581" s="36"/>
      <c r="E581" s="50"/>
      <c r="F581" s="36"/>
      <c r="G581" s="36"/>
      <c r="H581" s="36"/>
    </row>
    <row r="582" spans="1:8" ht="14.25" customHeight="1" x14ac:dyDescent="0.25">
      <c r="A582" s="36"/>
      <c r="B582" s="36"/>
      <c r="C582" s="36"/>
      <c r="D582" s="36"/>
      <c r="E582" s="50"/>
      <c r="F582" s="36"/>
      <c r="G582" s="36"/>
      <c r="H582" s="36"/>
    </row>
    <row r="583" spans="1:8" ht="14.25" customHeight="1" x14ac:dyDescent="0.25">
      <c r="A583" s="36"/>
      <c r="B583" s="36"/>
      <c r="C583" s="36"/>
      <c r="D583" s="36"/>
      <c r="E583" s="50"/>
      <c r="F583" s="36"/>
      <c r="G583" s="36"/>
      <c r="H583" s="36"/>
    </row>
    <row r="584" spans="1:8" ht="14.25" customHeight="1" x14ac:dyDescent="0.25">
      <c r="A584" s="36"/>
      <c r="B584" s="36"/>
      <c r="C584" s="36"/>
      <c r="D584" s="36"/>
      <c r="E584" s="50"/>
      <c r="F584" s="36"/>
      <c r="G584" s="36"/>
      <c r="H584" s="36"/>
    </row>
    <row r="585" spans="1:8" ht="14.25" customHeight="1" x14ac:dyDescent="0.25">
      <c r="A585" s="36"/>
      <c r="B585" s="36"/>
      <c r="C585" s="36"/>
      <c r="D585" s="36"/>
      <c r="E585" s="50"/>
      <c r="F585" s="36"/>
      <c r="G585" s="36"/>
      <c r="H585" s="36"/>
    </row>
    <row r="586" spans="1:8" ht="14.25" customHeight="1" x14ac:dyDescent="0.25">
      <c r="A586" s="36"/>
      <c r="B586" s="36"/>
      <c r="C586" s="36"/>
      <c r="D586" s="36"/>
      <c r="E586" s="50"/>
      <c r="F586" s="36"/>
      <c r="G586" s="36"/>
      <c r="H586" s="36"/>
    </row>
    <row r="587" spans="1:8" ht="14.25" customHeight="1" x14ac:dyDescent="0.25">
      <c r="A587" s="36"/>
      <c r="B587" s="36"/>
      <c r="C587" s="36"/>
      <c r="D587" s="36"/>
      <c r="E587" s="50"/>
      <c r="F587" s="36"/>
      <c r="G587" s="36"/>
      <c r="H587" s="36"/>
    </row>
    <row r="588" spans="1:8" ht="14.25" customHeight="1" x14ac:dyDescent="0.25">
      <c r="A588" s="36"/>
      <c r="B588" s="36"/>
      <c r="C588" s="36"/>
      <c r="D588" s="36"/>
      <c r="E588" s="50"/>
      <c r="F588" s="36"/>
      <c r="G588" s="36"/>
      <c r="H588" s="36"/>
    </row>
    <row r="589" spans="1:8" ht="14.25" customHeight="1" x14ac:dyDescent="0.25">
      <c r="A589" s="36"/>
      <c r="B589" s="36"/>
      <c r="C589" s="36"/>
      <c r="D589" s="36"/>
      <c r="E589" s="50"/>
      <c r="F589" s="36"/>
      <c r="G589" s="36"/>
      <c r="H589" s="36"/>
    </row>
    <row r="590" spans="1:8" ht="14.25" customHeight="1" x14ac:dyDescent="0.25">
      <c r="A590" s="36"/>
      <c r="B590" s="36"/>
      <c r="C590" s="36"/>
      <c r="D590" s="36"/>
      <c r="E590" s="50"/>
      <c r="F590" s="36"/>
      <c r="G590" s="36"/>
      <c r="H590" s="36"/>
    </row>
    <row r="591" spans="1:8" ht="14.25" customHeight="1" x14ac:dyDescent="0.25">
      <c r="A591" s="36"/>
      <c r="B591" s="36"/>
      <c r="C591" s="36"/>
      <c r="D591" s="36"/>
      <c r="E591" s="50"/>
      <c r="F591" s="36"/>
      <c r="G591" s="36"/>
      <c r="H591" s="36"/>
    </row>
    <row r="592" spans="1:8" ht="14.25" customHeight="1" x14ac:dyDescent="0.25">
      <c r="A592" s="36"/>
      <c r="B592" s="36"/>
      <c r="C592" s="36"/>
      <c r="D592" s="36"/>
      <c r="E592" s="50"/>
      <c r="F592" s="36"/>
      <c r="G592" s="36"/>
      <c r="H592" s="36"/>
    </row>
    <row r="593" spans="1:8" ht="14.25" customHeight="1" x14ac:dyDescent="0.25">
      <c r="A593" s="36"/>
      <c r="B593" s="36"/>
      <c r="C593" s="36"/>
      <c r="D593" s="36"/>
      <c r="E593" s="50"/>
      <c r="F593" s="36"/>
      <c r="G593" s="36"/>
      <c r="H593" s="36"/>
    </row>
    <row r="594" spans="1:8" ht="14.25" customHeight="1" x14ac:dyDescent="0.25">
      <c r="A594" s="36"/>
      <c r="B594" s="36"/>
      <c r="C594" s="36"/>
      <c r="D594" s="36"/>
      <c r="E594" s="50"/>
      <c r="F594" s="36"/>
      <c r="G594" s="36"/>
      <c r="H594" s="36"/>
    </row>
    <row r="595" spans="1:8" ht="14.25" customHeight="1" x14ac:dyDescent="0.25">
      <c r="A595" s="36"/>
      <c r="B595" s="36"/>
      <c r="C595" s="36"/>
      <c r="D595" s="36"/>
      <c r="E595" s="50"/>
      <c r="F595" s="36"/>
      <c r="G595" s="36"/>
      <c r="H595" s="36"/>
    </row>
    <row r="596" spans="1:8" ht="14.25" customHeight="1" x14ac:dyDescent="0.25">
      <c r="A596" s="36"/>
      <c r="B596" s="36"/>
      <c r="C596" s="36"/>
      <c r="D596" s="36"/>
      <c r="E596" s="50"/>
      <c r="F596" s="36"/>
      <c r="G596" s="36"/>
      <c r="H596" s="36"/>
    </row>
    <row r="597" spans="1:8" ht="14.25" customHeight="1" x14ac:dyDescent="0.25">
      <c r="A597" s="36"/>
      <c r="B597" s="36"/>
      <c r="C597" s="36"/>
      <c r="D597" s="36"/>
      <c r="E597" s="50"/>
      <c r="F597" s="36"/>
      <c r="G597" s="36"/>
      <c r="H597" s="36"/>
    </row>
    <row r="598" spans="1:8" ht="14.25" customHeight="1" x14ac:dyDescent="0.25">
      <c r="A598" s="36"/>
      <c r="B598" s="36"/>
      <c r="C598" s="36"/>
      <c r="D598" s="36"/>
      <c r="E598" s="50"/>
      <c r="F598" s="36"/>
      <c r="G598" s="36"/>
      <c r="H598" s="36"/>
    </row>
    <row r="599" spans="1:8" ht="14.25" customHeight="1" x14ac:dyDescent="0.25">
      <c r="A599" s="36"/>
      <c r="B599" s="36"/>
      <c r="C599" s="36"/>
      <c r="D599" s="36"/>
      <c r="E599" s="50"/>
      <c r="F599" s="36"/>
      <c r="G599" s="36"/>
      <c r="H599" s="36"/>
    </row>
    <row r="600" spans="1:8" ht="14.25" customHeight="1" x14ac:dyDescent="0.25">
      <c r="A600" s="36"/>
      <c r="B600" s="36"/>
      <c r="C600" s="36"/>
      <c r="D600" s="36"/>
      <c r="E600" s="50"/>
      <c r="F600" s="36"/>
      <c r="G600" s="36"/>
      <c r="H600" s="36"/>
    </row>
    <row r="601" spans="1:8" ht="14.25" customHeight="1" x14ac:dyDescent="0.25">
      <c r="A601" s="36"/>
      <c r="B601" s="36"/>
      <c r="C601" s="36"/>
      <c r="D601" s="36"/>
      <c r="E601" s="50"/>
      <c r="F601" s="36"/>
      <c r="G601" s="36"/>
      <c r="H601" s="36"/>
    </row>
    <row r="602" spans="1:8" ht="14.25" customHeight="1" x14ac:dyDescent="0.25">
      <c r="A602" s="36"/>
      <c r="B602" s="36"/>
      <c r="C602" s="36"/>
      <c r="D602" s="36"/>
      <c r="E602" s="50"/>
      <c r="F602" s="36"/>
      <c r="G602" s="36"/>
      <c r="H602" s="36"/>
    </row>
    <row r="603" spans="1:8" ht="14.25" customHeight="1" x14ac:dyDescent="0.25">
      <c r="A603" s="36"/>
      <c r="B603" s="36"/>
      <c r="C603" s="36"/>
      <c r="D603" s="36"/>
      <c r="E603" s="50"/>
      <c r="F603" s="36"/>
      <c r="G603" s="36"/>
      <c r="H603" s="36"/>
    </row>
    <row r="604" spans="1:8" ht="14.25" customHeight="1" x14ac:dyDescent="0.25">
      <c r="A604" s="36"/>
      <c r="B604" s="36"/>
      <c r="C604" s="36"/>
      <c r="D604" s="36"/>
      <c r="E604" s="50"/>
      <c r="F604" s="36"/>
      <c r="G604" s="36"/>
      <c r="H604" s="36"/>
    </row>
    <row r="605" spans="1:8" ht="14.25" customHeight="1" x14ac:dyDescent="0.25">
      <c r="A605" s="36"/>
      <c r="B605" s="36"/>
      <c r="C605" s="36"/>
      <c r="D605" s="36"/>
      <c r="E605" s="50"/>
      <c r="F605" s="36"/>
      <c r="G605" s="36"/>
      <c r="H605" s="36"/>
    </row>
    <row r="606" spans="1:8" ht="14.25" customHeight="1" x14ac:dyDescent="0.25">
      <c r="A606" s="36"/>
      <c r="B606" s="36"/>
      <c r="C606" s="36"/>
      <c r="D606" s="36"/>
      <c r="E606" s="50"/>
      <c r="F606" s="36"/>
      <c r="G606" s="36"/>
      <c r="H606" s="36"/>
    </row>
    <row r="607" spans="1:8" ht="14.25" customHeight="1" x14ac:dyDescent="0.25">
      <c r="A607" s="36"/>
      <c r="B607" s="36"/>
      <c r="C607" s="36"/>
      <c r="D607" s="36"/>
      <c r="E607" s="50"/>
      <c r="F607" s="36"/>
      <c r="G607" s="36"/>
      <c r="H607" s="36"/>
    </row>
    <row r="608" spans="1:8" ht="14.25" customHeight="1" x14ac:dyDescent="0.25">
      <c r="A608" s="36"/>
      <c r="B608" s="36"/>
      <c r="C608" s="36"/>
      <c r="D608" s="36"/>
      <c r="E608" s="50"/>
      <c r="F608" s="36"/>
      <c r="G608" s="36"/>
      <c r="H608" s="36"/>
    </row>
    <row r="609" spans="1:8" ht="14.25" customHeight="1" x14ac:dyDescent="0.25">
      <c r="A609" s="36"/>
      <c r="B609" s="36"/>
      <c r="C609" s="36"/>
      <c r="D609" s="36"/>
      <c r="E609" s="50"/>
      <c r="F609" s="36"/>
      <c r="G609" s="36"/>
      <c r="H609" s="36"/>
    </row>
    <row r="610" spans="1:8" ht="14.25" customHeight="1" x14ac:dyDescent="0.25">
      <c r="A610" s="36"/>
      <c r="B610" s="36"/>
      <c r="C610" s="36"/>
      <c r="D610" s="36"/>
      <c r="E610" s="50"/>
      <c r="F610" s="36"/>
      <c r="G610" s="36"/>
      <c r="H610" s="36"/>
    </row>
    <row r="611" spans="1:8" ht="14.25" customHeight="1" x14ac:dyDescent="0.25">
      <c r="A611" s="36"/>
      <c r="B611" s="36"/>
      <c r="C611" s="36"/>
      <c r="D611" s="36"/>
      <c r="E611" s="50"/>
      <c r="F611" s="36"/>
      <c r="G611" s="36"/>
      <c r="H611" s="36"/>
    </row>
    <row r="612" spans="1:8" ht="14.25" customHeight="1" x14ac:dyDescent="0.25">
      <c r="A612" s="36"/>
      <c r="B612" s="36"/>
      <c r="C612" s="36"/>
      <c r="D612" s="36"/>
      <c r="E612" s="50"/>
      <c r="F612" s="36"/>
      <c r="G612" s="36"/>
      <c r="H612" s="36"/>
    </row>
    <row r="613" spans="1:8" ht="14.25" customHeight="1" x14ac:dyDescent="0.25">
      <c r="A613" s="36"/>
      <c r="B613" s="36"/>
      <c r="C613" s="36"/>
      <c r="D613" s="36"/>
      <c r="E613" s="50"/>
      <c r="F613" s="36"/>
      <c r="G613" s="36"/>
      <c r="H613" s="36"/>
    </row>
    <row r="614" spans="1:8" ht="14.25" customHeight="1" x14ac:dyDescent="0.25">
      <c r="A614" s="36"/>
      <c r="B614" s="36"/>
      <c r="C614" s="36"/>
      <c r="D614" s="36"/>
      <c r="E614" s="50"/>
      <c r="F614" s="36"/>
      <c r="G614" s="36"/>
      <c r="H614" s="36"/>
    </row>
    <row r="615" spans="1:8" ht="14.25" customHeight="1" x14ac:dyDescent="0.25">
      <c r="A615" s="36"/>
      <c r="B615" s="36"/>
      <c r="C615" s="36"/>
      <c r="D615" s="36"/>
      <c r="E615" s="50"/>
      <c r="F615" s="36"/>
      <c r="G615" s="36"/>
      <c r="H615" s="36"/>
    </row>
    <row r="616" spans="1:8" ht="14.25" customHeight="1" x14ac:dyDescent="0.25">
      <c r="A616" s="36"/>
      <c r="B616" s="36"/>
      <c r="C616" s="36"/>
      <c r="D616" s="36"/>
      <c r="E616" s="50"/>
      <c r="F616" s="36"/>
      <c r="G616" s="36"/>
      <c r="H616" s="36"/>
    </row>
    <row r="617" spans="1:8" ht="14.25" customHeight="1" x14ac:dyDescent="0.25">
      <c r="A617" s="36"/>
      <c r="B617" s="36"/>
      <c r="C617" s="36"/>
      <c r="D617" s="36"/>
      <c r="E617" s="50"/>
      <c r="F617" s="36"/>
      <c r="G617" s="36"/>
      <c r="H617" s="36"/>
    </row>
    <row r="618" spans="1:8" ht="14.25" customHeight="1" x14ac:dyDescent="0.25">
      <c r="A618" s="36"/>
      <c r="B618" s="36"/>
      <c r="C618" s="36"/>
      <c r="D618" s="36"/>
      <c r="E618" s="50"/>
      <c r="F618" s="36"/>
      <c r="G618" s="36"/>
      <c r="H618" s="36"/>
    </row>
    <row r="619" spans="1:8" ht="14.25" customHeight="1" x14ac:dyDescent="0.25">
      <c r="A619" s="36"/>
      <c r="B619" s="36"/>
      <c r="C619" s="36"/>
      <c r="D619" s="36"/>
      <c r="E619" s="50"/>
      <c r="F619" s="36"/>
      <c r="G619" s="36"/>
      <c r="H619" s="36"/>
    </row>
    <row r="620" spans="1:8" ht="14.25" customHeight="1" x14ac:dyDescent="0.25">
      <c r="A620" s="36"/>
      <c r="B620" s="36"/>
      <c r="C620" s="36"/>
      <c r="D620" s="36"/>
      <c r="E620" s="50"/>
      <c r="F620" s="36"/>
      <c r="G620" s="36"/>
      <c r="H620" s="36"/>
    </row>
    <row r="621" spans="1:8" ht="14.25" customHeight="1" x14ac:dyDescent="0.25">
      <c r="A621" s="36"/>
      <c r="B621" s="36"/>
      <c r="C621" s="36"/>
      <c r="D621" s="36"/>
      <c r="E621" s="50"/>
      <c r="F621" s="36"/>
      <c r="G621" s="36"/>
      <c r="H621" s="36"/>
    </row>
    <row r="622" spans="1:8" ht="14.25" customHeight="1" x14ac:dyDescent="0.25">
      <c r="A622" s="36"/>
      <c r="B622" s="36"/>
      <c r="C622" s="36"/>
      <c r="D622" s="36"/>
      <c r="E622" s="50"/>
      <c r="F622" s="36"/>
      <c r="G622" s="36"/>
      <c r="H622" s="36"/>
    </row>
    <row r="623" spans="1:8" ht="14.25" customHeight="1" x14ac:dyDescent="0.25">
      <c r="A623" s="36"/>
      <c r="B623" s="36"/>
      <c r="C623" s="36"/>
      <c r="D623" s="36"/>
      <c r="E623" s="50"/>
      <c r="F623" s="36"/>
      <c r="G623" s="36"/>
      <c r="H623" s="36"/>
    </row>
    <row r="624" spans="1:8" ht="14.25" customHeight="1" x14ac:dyDescent="0.25">
      <c r="A624" s="36"/>
      <c r="B624" s="36"/>
      <c r="C624" s="36"/>
      <c r="D624" s="36"/>
      <c r="E624" s="50"/>
      <c r="F624" s="36"/>
      <c r="G624" s="36"/>
      <c r="H624" s="36"/>
    </row>
    <row r="625" spans="1:8" ht="14.25" customHeight="1" x14ac:dyDescent="0.25">
      <c r="A625" s="36"/>
      <c r="B625" s="36"/>
      <c r="C625" s="36"/>
      <c r="D625" s="36"/>
      <c r="E625" s="50"/>
      <c r="F625" s="36"/>
      <c r="G625" s="36"/>
      <c r="H625" s="36"/>
    </row>
    <row r="626" spans="1:8" ht="14.25" customHeight="1" x14ac:dyDescent="0.25">
      <c r="A626" s="36"/>
      <c r="B626" s="36"/>
      <c r="C626" s="36"/>
      <c r="D626" s="36"/>
      <c r="E626" s="50"/>
      <c r="F626" s="36"/>
      <c r="G626" s="36"/>
      <c r="H626" s="36"/>
    </row>
    <row r="627" spans="1:8" ht="14.25" customHeight="1" x14ac:dyDescent="0.25">
      <c r="A627" s="36"/>
      <c r="B627" s="36"/>
      <c r="C627" s="36"/>
      <c r="D627" s="36"/>
      <c r="E627" s="50"/>
      <c r="F627" s="36"/>
      <c r="G627" s="36"/>
      <c r="H627" s="36"/>
    </row>
    <row r="628" spans="1:8" ht="14.25" customHeight="1" x14ac:dyDescent="0.25">
      <c r="A628" s="36"/>
      <c r="B628" s="36"/>
      <c r="C628" s="36"/>
      <c r="D628" s="36"/>
      <c r="E628" s="50"/>
      <c r="F628" s="36"/>
      <c r="G628" s="36"/>
      <c r="H628" s="36"/>
    </row>
    <row r="629" spans="1:8" ht="14.25" customHeight="1" x14ac:dyDescent="0.25">
      <c r="A629" s="36"/>
      <c r="B629" s="36"/>
      <c r="C629" s="36"/>
      <c r="D629" s="36"/>
      <c r="E629" s="50"/>
      <c r="F629" s="36"/>
      <c r="G629" s="36"/>
      <c r="H629" s="36"/>
    </row>
    <row r="630" spans="1:8" ht="14.25" customHeight="1" x14ac:dyDescent="0.25">
      <c r="A630" s="36"/>
      <c r="B630" s="36"/>
      <c r="C630" s="36"/>
      <c r="D630" s="36"/>
      <c r="E630" s="50"/>
      <c r="F630" s="36"/>
      <c r="G630" s="36"/>
      <c r="H630" s="36"/>
    </row>
    <row r="631" spans="1:8" ht="14.25" customHeight="1" x14ac:dyDescent="0.25">
      <c r="A631" s="36"/>
      <c r="B631" s="36"/>
      <c r="C631" s="36"/>
      <c r="D631" s="36"/>
      <c r="E631" s="50"/>
      <c r="F631" s="36"/>
      <c r="G631" s="36"/>
      <c r="H631" s="36"/>
    </row>
    <row r="632" spans="1:8" ht="14.25" customHeight="1" x14ac:dyDescent="0.25">
      <c r="A632" s="36"/>
      <c r="B632" s="36"/>
      <c r="C632" s="36"/>
      <c r="D632" s="36"/>
      <c r="E632" s="50"/>
      <c r="F632" s="36"/>
      <c r="G632" s="36"/>
      <c r="H632" s="36"/>
    </row>
    <row r="633" spans="1:8" ht="14.25" customHeight="1" x14ac:dyDescent="0.25">
      <c r="A633" s="36"/>
      <c r="B633" s="36"/>
      <c r="C633" s="36"/>
      <c r="D633" s="36"/>
      <c r="E633" s="50"/>
      <c r="F633" s="36"/>
      <c r="G633" s="36"/>
      <c r="H633" s="36"/>
    </row>
    <row r="634" spans="1:8" ht="14.25" customHeight="1" x14ac:dyDescent="0.25">
      <c r="A634" s="36"/>
      <c r="B634" s="36"/>
      <c r="C634" s="36"/>
      <c r="D634" s="36"/>
      <c r="E634" s="50"/>
      <c r="F634" s="36"/>
      <c r="G634" s="36"/>
      <c r="H634" s="36"/>
    </row>
    <row r="635" spans="1:8" ht="14.25" customHeight="1" x14ac:dyDescent="0.25">
      <c r="A635" s="36"/>
      <c r="B635" s="36"/>
      <c r="C635" s="36"/>
      <c r="D635" s="36"/>
      <c r="E635" s="50"/>
      <c r="F635" s="36"/>
      <c r="G635" s="36"/>
      <c r="H635" s="36"/>
    </row>
    <row r="636" spans="1:8" ht="14.25" customHeight="1" x14ac:dyDescent="0.25">
      <c r="A636" s="36"/>
      <c r="B636" s="36"/>
      <c r="C636" s="36"/>
      <c r="D636" s="36"/>
      <c r="E636" s="50"/>
      <c r="F636" s="36"/>
      <c r="G636" s="36"/>
      <c r="H636" s="36"/>
    </row>
    <row r="637" spans="1:8" ht="14.25" customHeight="1" x14ac:dyDescent="0.25">
      <c r="A637" s="36"/>
      <c r="B637" s="36"/>
      <c r="C637" s="36"/>
      <c r="D637" s="36"/>
      <c r="E637" s="50"/>
      <c r="F637" s="36"/>
      <c r="G637" s="36"/>
      <c r="H637" s="36"/>
    </row>
    <row r="638" spans="1:8" ht="14.25" customHeight="1" x14ac:dyDescent="0.25">
      <c r="A638" s="36"/>
      <c r="B638" s="36"/>
      <c r="C638" s="36"/>
      <c r="D638" s="36"/>
      <c r="E638" s="50"/>
      <c r="F638" s="36"/>
      <c r="G638" s="36"/>
      <c r="H638" s="36"/>
    </row>
    <row r="639" spans="1:8" ht="14.25" customHeight="1" x14ac:dyDescent="0.25">
      <c r="A639" s="36"/>
      <c r="B639" s="36"/>
      <c r="C639" s="36"/>
      <c r="D639" s="36"/>
      <c r="E639" s="50"/>
      <c r="F639" s="36"/>
      <c r="G639" s="36"/>
      <c r="H639" s="36"/>
    </row>
    <row r="640" spans="1:8" ht="14.25" customHeight="1" x14ac:dyDescent="0.25">
      <c r="A640" s="36"/>
      <c r="B640" s="36"/>
      <c r="C640" s="36"/>
      <c r="D640" s="36"/>
      <c r="E640" s="50"/>
      <c r="F640" s="36"/>
      <c r="G640" s="36"/>
      <c r="H640" s="36"/>
    </row>
    <row r="641" spans="1:8" ht="14.25" customHeight="1" x14ac:dyDescent="0.25">
      <c r="A641" s="36"/>
      <c r="B641" s="36"/>
      <c r="C641" s="36"/>
      <c r="D641" s="36"/>
      <c r="E641" s="50"/>
      <c r="F641" s="36"/>
      <c r="G641" s="36"/>
      <c r="H641" s="36"/>
    </row>
    <row r="642" spans="1:8" ht="14.25" customHeight="1" x14ac:dyDescent="0.25">
      <c r="A642" s="36"/>
      <c r="B642" s="36"/>
      <c r="C642" s="36"/>
      <c r="D642" s="36"/>
      <c r="E642" s="50"/>
      <c r="F642" s="36"/>
      <c r="G642" s="36"/>
      <c r="H642" s="36"/>
    </row>
    <row r="643" spans="1:8" ht="14.25" customHeight="1" x14ac:dyDescent="0.25">
      <c r="A643" s="36"/>
      <c r="B643" s="36"/>
      <c r="C643" s="36"/>
      <c r="D643" s="36"/>
      <c r="E643" s="50"/>
      <c r="F643" s="36"/>
      <c r="G643" s="36"/>
      <c r="H643" s="36"/>
    </row>
    <row r="644" spans="1:8" ht="14.25" customHeight="1" x14ac:dyDescent="0.25">
      <c r="A644" s="36"/>
      <c r="B644" s="36"/>
      <c r="C644" s="36"/>
      <c r="D644" s="36"/>
      <c r="E644" s="50"/>
      <c r="F644" s="36"/>
      <c r="G644" s="36"/>
      <c r="H644" s="36"/>
    </row>
    <row r="645" spans="1:8" ht="14.25" customHeight="1" x14ac:dyDescent="0.25">
      <c r="A645" s="36"/>
      <c r="B645" s="36"/>
      <c r="C645" s="36"/>
      <c r="D645" s="36"/>
      <c r="E645" s="50"/>
      <c r="F645" s="36"/>
      <c r="G645" s="36"/>
      <c r="H645" s="36"/>
    </row>
    <row r="646" spans="1:8" ht="14.25" customHeight="1" x14ac:dyDescent="0.25">
      <c r="A646" s="36"/>
      <c r="B646" s="36"/>
      <c r="C646" s="36"/>
      <c r="D646" s="36"/>
      <c r="E646" s="50"/>
      <c r="F646" s="36"/>
      <c r="G646" s="36"/>
      <c r="H646" s="36"/>
    </row>
    <row r="647" spans="1:8" ht="14.25" customHeight="1" x14ac:dyDescent="0.25">
      <c r="A647" s="36"/>
      <c r="B647" s="36"/>
      <c r="C647" s="36"/>
      <c r="D647" s="36"/>
      <c r="E647" s="50"/>
      <c r="F647" s="36"/>
      <c r="G647" s="36"/>
      <c r="H647" s="36"/>
    </row>
    <row r="648" spans="1:8" ht="14.25" customHeight="1" x14ac:dyDescent="0.25">
      <c r="A648" s="36"/>
      <c r="B648" s="36"/>
      <c r="C648" s="36"/>
      <c r="D648" s="36"/>
      <c r="E648" s="50"/>
      <c r="F648" s="36"/>
      <c r="G648" s="36"/>
      <c r="H648" s="36"/>
    </row>
    <row r="649" spans="1:8" ht="14.25" customHeight="1" x14ac:dyDescent="0.25">
      <c r="A649" s="36"/>
      <c r="B649" s="36"/>
      <c r="C649" s="36"/>
      <c r="D649" s="36"/>
      <c r="E649" s="50"/>
      <c r="F649" s="36"/>
      <c r="G649" s="36"/>
      <c r="H649" s="36"/>
    </row>
    <row r="650" spans="1:8" ht="14.25" customHeight="1" x14ac:dyDescent="0.25">
      <c r="A650" s="36"/>
      <c r="B650" s="36"/>
      <c r="C650" s="36"/>
      <c r="D650" s="36"/>
      <c r="E650" s="50"/>
      <c r="F650" s="36"/>
      <c r="G650" s="36"/>
      <c r="H650" s="36"/>
    </row>
    <row r="651" spans="1:8" ht="14.25" customHeight="1" x14ac:dyDescent="0.25">
      <c r="A651" s="36"/>
      <c r="B651" s="36"/>
      <c r="C651" s="36"/>
      <c r="D651" s="36"/>
      <c r="E651" s="50"/>
      <c r="F651" s="36"/>
      <c r="G651" s="36"/>
      <c r="H651" s="36"/>
    </row>
    <row r="652" spans="1:8" ht="14.25" customHeight="1" x14ac:dyDescent="0.25">
      <c r="A652" s="36"/>
      <c r="B652" s="36"/>
      <c r="C652" s="36"/>
      <c r="D652" s="36"/>
      <c r="E652" s="50"/>
      <c r="F652" s="36"/>
      <c r="G652" s="36"/>
      <c r="H652" s="36"/>
    </row>
    <row r="653" spans="1:8" ht="14.25" customHeight="1" x14ac:dyDescent="0.25">
      <c r="A653" s="36"/>
      <c r="B653" s="36"/>
      <c r="C653" s="36"/>
      <c r="D653" s="36"/>
      <c r="E653" s="50"/>
      <c r="F653" s="36"/>
      <c r="G653" s="36"/>
      <c r="H653" s="36"/>
    </row>
    <row r="654" spans="1:8" ht="14.25" customHeight="1" x14ac:dyDescent="0.25">
      <c r="A654" s="36"/>
      <c r="B654" s="36"/>
      <c r="C654" s="36"/>
      <c r="D654" s="36"/>
      <c r="E654" s="50"/>
      <c r="F654" s="36"/>
      <c r="G654" s="36"/>
      <c r="H654" s="36"/>
    </row>
    <row r="655" spans="1:8" ht="14.25" customHeight="1" x14ac:dyDescent="0.25">
      <c r="A655" s="36"/>
      <c r="B655" s="36"/>
      <c r="C655" s="36"/>
      <c r="D655" s="36"/>
      <c r="E655" s="50"/>
      <c r="F655" s="36"/>
      <c r="G655" s="36"/>
      <c r="H655" s="36"/>
    </row>
    <row r="656" spans="1:8" ht="14.25" customHeight="1" x14ac:dyDescent="0.25">
      <c r="A656" s="36"/>
      <c r="B656" s="36"/>
      <c r="C656" s="36"/>
      <c r="D656" s="36"/>
      <c r="E656" s="50"/>
      <c r="F656" s="36"/>
      <c r="G656" s="36"/>
      <c r="H656" s="36"/>
    </row>
    <row r="657" spans="1:8" ht="14.25" customHeight="1" x14ac:dyDescent="0.25">
      <c r="A657" s="36"/>
      <c r="B657" s="36"/>
      <c r="C657" s="36"/>
      <c r="D657" s="36"/>
      <c r="E657" s="50"/>
      <c r="F657" s="36"/>
      <c r="G657" s="36"/>
      <c r="H657" s="36"/>
    </row>
    <row r="658" spans="1:8" ht="14.25" customHeight="1" x14ac:dyDescent="0.25">
      <c r="A658" s="36"/>
      <c r="B658" s="36"/>
      <c r="C658" s="36"/>
      <c r="D658" s="36"/>
      <c r="E658" s="50"/>
      <c r="F658" s="36"/>
      <c r="G658" s="36"/>
      <c r="H658" s="36"/>
    </row>
    <row r="659" spans="1:8" ht="14.25" customHeight="1" x14ac:dyDescent="0.25">
      <c r="A659" s="36"/>
      <c r="B659" s="36"/>
      <c r="C659" s="36"/>
      <c r="D659" s="36"/>
      <c r="E659" s="50"/>
      <c r="F659" s="36"/>
      <c r="G659" s="36"/>
      <c r="H659" s="36"/>
    </row>
    <row r="660" spans="1:8" ht="14.25" customHeight="1" x14ac:dyDescent="0.25">
      <c r="A660" s="36"/>
      <c r="B660" s="36"/>
      <c r="C660" s="36"/>
      <c r="D660" s="36"/>
      <c r="E660" s="50"/>
      <c r="F660" s="36"/>
      <c r="G660" s="36"/>
      <c r="H660" s="36"/>
    </row>
    <row r="661" spans="1:8" ht="14.25" customHeight="1" x14ac:dyDescent="0.25">
      <c r="A661" s="36"/>
      <c r="B661" s="36"/>
      <c r="C661" s="36"/>
      <c r="D661" s="36"/>
      <c r="E661" s="50"/>
      <c r="F661" s="36"/>
      <c r="G661" s="36"/>
      <c r="H661" s="36"/>
    </row>
    <row r="662" spans="1:8" ht="14.25" customHeight="1" x14ac:dyDescent="0.25">
      <c r="A662" s="36"/>
      <c r="B662" s="36"/>
      <c r="C662" s="36"/>
      <c r="D662" s="36"/>
      <c r="E662" s="50"/>
      <c r="F662" s="36"/>
      <c r="G662" s="36"/>
      <c r="H662" s="36"/>
    </row>
    <row r="663" spans="1:8" ht="14.25" customHeight="1" x14ac:dyDescent="0.25">
      <c r="A663" s="36"/>
      <c r="B663" s="36"/>
      <c r="C663" s="36"/>
      <c r="D663" s="36"/>
      <c r="E663" s="50"/>
      <c r="F663" s="36"/>
      <c r="G663" s="36"/>
      <c r="H663" s="36"/>
    </row>
    <row r="664" spans="1:8" ht="14.25" customHeight="1" x14ac:dyDescent="0.25">
      <c r="A664" s="36"/>
      <c r="B664" s="36"/>
      <c r="C664" s="36"/>
      <c r="D664" s="36"/>
      <c r="E664" s="50"/>
      <c r="F664" s="36"/>
      <c r="G664" s="36"/>
      <c r="H664" s="36"/>
    </row>
    <row r="665" spans="1:8" ht="14.25" customHeight="1" x14ac:dyDescent="0.25">
      <c r="A665" s="36"/>
      <c r="B665" s="36"/>
      <c r="C665" s="36"/>
      <c r="D665" s="36"/>
      <c r="E665" s="50"/>
      <c r="F665" s="36"/>
      <c r="G665" s="36"/>
      <c r="H665" s="36"/>
    </row>
    <row r="666" spans="1:8" ht="14.25" customHeight="1" x14ac:dyDescent="0.25">
      <c r="A666" s="36"/>
      <c r="B666" s="36"/>
      <c r="C666" s="36"/>
      <c r="D666" s="36"/>
      <c r="E666" s="50"/>
      <c r="F666" s="36"/>
      <c r="G666" s="36"/>
      <c r="H666" s="36"/>
    </row>
    <row r="667" spans="1:8" ht="14.25" customHeight="1" x14ac:dyDescent="0.25">
      <c r="A667" s="36"/>
      <c r="B667" s="36"/>
      <c r="C667" s="36"/>
      <c r="D667" s="36"/>
      <c r="E667" s="50"/>
      <c r="F667" s="36"/>
      <c r="G667" s="36"/>
      <c r="H667" s="36"/>
    </row>
    <row r="668" spans="1:8" ht="14.25" customHeight="1" x14ac:dyDescent="0.25">
      <c r="A668" s="36"/>
      <c r="B668" s="36"/>
      <c r="C668" s="36"/>
      <c r="D668" s="36"/>
      <c r="E668" s="50"/>
      <c r="F668" s="36"/>
      <c r="G668" s="36"/>
      <c r="H668" s="36"/>
    </row>
    <row r="669" spans="1:8" ht="14.25" customHeight="1" x14ac:dyDescent="0.25">
      <c r="A669" s="36"/>
      <c r="B669" s="36"/>
      <c r="C669" s="36"/>
      <c r="D669" s="36"/>
      <c r="E669" s="50"/>
      <c r="F669" s="36"/>
      <c r="G669" s="36"/>
      <c r="H669" s="36"/>
    </row>
    <row r="670" spans="1:8" ht="14.25" customHeight="1" x14ac:dyDescent="0.25">
      <c r="A670" s="36"/>
      <c r="B670" s="36"/>
      <c r="C670" s="36"/>
      <c r="D670" s="36"/>
      <c r="E670" s="50"/>
      <c r="F670" s="36"/>
      <c r="G670" s="36"/>
      <c r="H670" s="36"/>
    </row>
    <row r="671" spans="1:8" ht="14.25" customHeight="1" x14ac:dyDescent="0.25">
      <c r="A671" s="36"/>
      <c r="B671" s="36"/>
      <c r="C671" s="36"/>
      <c r="D671" s="36"/>
      <c r="E671" s="50"/>
      <c r="F671" s="36"/>
      <c r="G671" s="36"/>
      <c r="H671" s="36"/>
    </row>
    <row r="672" spans="1:8" ht="14.25" customHeight="1" x14ac:dyDescent="0.25">
      <c r="A672" s="36"/>
      <c r="B672" s="36"/>
      <c r="C672" s="36"/>
      <c r="D672" s="36"/>
      <c r="E672" s="50"/>
      <c r="F672" s="36"/>
      <c r="G672" s="36"/>
      <c r="H672" s="36"/>
    </row>
    <row r="673" spans="1:8" ht="14.25" customHeight="1" x14ac:dyDescent="0.25">
      <c r="A673" s="36"/>
      <c r="B673" s="36"/>
      <c r="C673" s="36"/>
      <c r="D673" s="36"/>
      <c r="E673" s="50"/>
      <c r="F673" s="36"/>
      <c r="G673" s="36"/>
      <c r="H673" s="36"/>
    </row>
    <row r="674" spans="1:8" ht="14.25" customHeight="1" x14ac:dyDescent="0.25">
      <c r="A674" s="36"/>
      <c r="B674" s="36"/>
      <c r="C674" s="36"/>
      <c r="D674" s="36"/>
      <c r="E674" s="50"/>
      <c r="F674" s="36"/>
      <c r="G674" s="36"/>
      <c r="H674" s="36"/>
    </row>
    <row r="675" spans="1:8" ht="14.25" customHeight="1" x14ac:dyDescent="0.25">
      <c r="A675" s="36"/>
      <c r="B675" s="36"/>
      <c r="C675" s="36"/>
      <c r="D675" s="36"/>
      <c r="E675" s="50"/>
      <c r="F675" s="36"/>
      <c r="G675" s="36"/>
      <c r="H675" s="36"/>
    </row>
    <row r="676" spans="1:8" ht="14.25" customHeight="1" x14ac:dyDescent="0.25">
      <c r="A676" s="36"/>
      <c r="B676" s="36"/>
      <c r="C676" s="36"/>
      <c r="D676" s="36"/>
      <c r="E676" s="50"/>
      <c r="F676" s="36"/>
      <c r="G676" s="36"/>
      <c r="H676" s="36"/>
    </row>
    <row r="677" spans="1:8" ht="14.25" customHeight="1" x14ac:dyDescent="0.25">
      <c r="A677" s="36"/>
      <c r="B677" s="36"/>
      <c r="C677" s="36"/>
      <c r="D677" s="36"/>
      <c r="E677" s="50"/>
      <c r="F677" s="36"/>
      <c r="G677" s="36"/>
      <c r="H677" s="36"/>
    </row>
    <row r="678" spans="1:8" ht="14.25" customHeight="1" x14ac:dyDescent="0.25">
      <c r="A678" s="36"/>
      <c r="B678" s="36"/>
      <c r="C678" s="36"/>
      <c r="D678" s="36"/>
      <c r="E678" s="50"/>
      <c r="F678" s="36"/>
      <c r="G678" s="36"/>
      <c r="H678" s="36"/>
    </row>
    <row r="679" spans="1:8" ht="14.25" customHeight="1" x14ac:dyDescent="0.25">
      <c r="A679" s="36"/>
      <c r="B679" s="36"/>
      <c r="C679" s="36"/>
      <c r="D679" s="36"/>
      <c r="E679" s="50"/>
      <c r="F679" s="36"/>
      <c r="G679" s="36"/>
      <c r="H679" s="36"/>
    </row>
    <row r="680" spans="1:8" ht="14.25" customHeight="1" x14ac:dyDescent="0.25">
      <c r="A680" s="36"/>
      <c r="B680" s="36"/>
      <c r="C680" s="36"/>
      <c r="D680" s="36"/>
      <c r="E680" s="50"/>
      <c r="F680" s="36"/>
      <c r="G680" s="36"/>
      <c r="H680" s="36"/>
    </row>
    <row r="681" spans="1:8" ht="14.25" customHeight="1" x14ac:dyDescent="0.25">
      <c r="A681" s="36"/>
      <c r="B681" s="36"/>
      <c r="C681" s="36"/>
      <c r="D681" s="36"/>
      <c r="E681" s="50"/>
      <c r="F681" s="36"/>
      <c r="G681" s="36"/>
      <c r="H681" s="36"/>
    </row>
    <row r="682" spans="1:8" ht="14.25" customHeight="1" x14ac:dyDescent="0.25">
      <c r="A682" s="36"/>
      <c r="B682" s="36"/>
      <c r="C682" s="36"/>
      <c r="D682" s="36"/>
      <c r="E682" s="50"/>
      <c r="F682" s="36"/>
      <c r="G682" s="36"/>
      <c r="H682" s="36"/>
    </row>
    <row r="683" spans="1:8" ht="14.25" customHeight="1" x14ac:dyDescent="0.25">
      <c r="A683" s="36"/>
      <c r="B683" s="36"/>
      <c r="C683" s="36"/>
      <c r="D683" s="36"/>
      <c r="E683" s="50"/>
      <c r="F683" s="36"/>
      <c r="G683" s="36"/>
      <c r="H683" s="36"/>
    </row>
    <row r="684" spans="1:8" ht="14.25" customHeight="1" x14ac:dyDescent="0.25">
      <c r="A684" s="36"/>
      <c r="B684" s="36"/>
      <c r="C684" s="36"/>
      <c r="D684" s="36"/>
      <c r="E684" s="50"/>
      <c r="F684" s="36"/>
      <c r="G684" s="36"/>
      <c r="H684" s="36"/>
    </row>
    <row r="685" spans="1:8" ht="14.25" customHeight="1" x14ac:dyDescent="0.25">
      <c r="A685" s="36"/>
      <c r="B685" s="36"/>
      <c r="C685" s="36"/>
      <c r="D685" s="36"/>
      <c r="E685" s="50"/>
      <c r="F685" s="36"/>
      <c r="G685" s="36"/>
      <c r="H685" s="36"/>
    </row>
    <row r="686" spans="1:8" ht="14.25" customHeight="1" x14ac:dyDescent="0.25">
      <c r="A686" s="36"/>
      <c r="B686" s="36"/>
      <c r="C686" s="36"/>
      <c r="D686" s="36"/>
      <c r="E686" s="50"/>
      <c r="F686" s="36"/>
      <c r="G686" s="36"/>
      <c r="H686" s="36"/>
    </row>
    <row r="687" spans="1:8" ht="14.25" customHeight="1" x14ac:dyDescent="0.25">
      <c r="A687" s="36"/>
      <c r="B687" s="36"/>
      <c r="C687" s="36"/>
      <c r="D687" s="36"/>
      <c r="E687" s="50"/>
      <c r="F687" s="36"/>
      <c r="G687" s="36"/>
      <c r="H687" s="36"/>
    </row>
    <row r="688" spans="1:8" ht="14.25" customHeight="1" x14ac:dyDescent="0.25">
      <c r="A688" s="36"/>
      <c r="B688" s="36"/>
      <c r="C688" s="36"/>
      <c r="D688" s="36"/>
      <c r="E688" s="50"/>
      <c r="F688" s="36"/>
      <c r="G688" s="36"/>
      <c r="H688" s="36"/>
    </row>
    <row r="689" spans="1:8" ht="14.25" customHeight="1" x14ac:dyDescent="0.25">
      <c r="A689" s="36"/>
      <c r="B689" s="36"/>
      <c r="C689" s="36"/>
      <c r="D689" s="36"/>
      <c r="E689" s="50"/>
      <c r="F689" s="36"/>
      <c r="G689" s="36"/>
      <c r="H689" s="36"/>
    </row>
    <row r="690" spans="1:8" ht="14.25" customHeight="1" x14ac:dyDescent="0.25">
      <c r="A690" s="36"/>
      <c r="B690" s="36"/>
      <c r="C690" s="36"/>
      <c r="D690" s="36"/>
      <c r="E690" s="50"/>
      <c r="F690" s="36"/>
      <c r="G690" s="36"/>
      <c r="H690" s="36"/>
    </row>
    <row r="691" spans="1:8" ht="14.25" customHeight="1" x14ac:dyDescent="0.25">
      <c r="A691" s="36"/>
      <c r="B691" s="36"/>
      <c r="C691" s="36"/>
      <c r="D691" s="36"/>
      <c r="E691" s="50"/>
      <c r="F691" s="36"/>
      <c r="G691" s="36"/>
      <c r="H691" s="36"/>
    </row>
    <row r="692" spans="1:8" ht="14.25" customHeight="1" x14ac:dyDescent="0.25">
      <c r="A692" s="36"/>
      <c r="B692" s="36"/>
      <c r="C692" s="36"/>
      <c r="D692" s="36"/>
      <c r="E692" s="50"/>
      <c r="F692" s="36"/>
      <c r="G692" s="36"/>
      <c r="H692" s="36"/>
    </row>
    <row r="693" spans="1:8" ht="14.25" customHeight="1" x14ac:dyDescent="0.25">
      <c r="A693" s="36"/>
      <c r="B693" s="36"/>
      <c r="C693" s="36"/>
      <c r="D693" s="36"/>
      <c r="E693" s="50"/>
      <c r="F693" s="36"/>
      <c r="G693" s="36"/>
      <c r="H693" s="36"/>
    </row>
    <row r="694" spans="1:8" ht="14.25" customHeight="1" x14ac:dyDescent="0.25">
      <c r="A694" s="36"/>
      <c r="B694" s="36"/>
      <c r="C694" s="36"/>
      <c r="D694" s="36"/>
      <c r="E694" s="50"/>
      <c r="F694" s="36"/>
      <c r="G694" s="36"/>
      <c r="H694" s="36"/>
    </row>
    <row r="695" spans="1:8" ht="14.25" customHeight="1" x14ac:dyDescent="0.25">
      <c r="A695" s="36"/>
      <c r="B695" s="36"/>
      <c r="C695" s="36"/>
      <c r="D695" s="36"/>
      <c r="E695" s="50"/>
      <c r="F695" s="36"/>
      <c r="G695" s="36"/>
      <c r="H695" s="36"/>
    </row>
    <row r="696" spans="1:8" ht="14.25" customHeight="1" x14ac:dyDescent="0.25">
      <c r="A696" s="36"/>
      <c r="B696" s="36"/>
      <c r="C696" s="36"/>
      <c r="D696" s="36"/>
      <c r="E696" s="50"/>
      <c r="F696" s="36"/>
      <c r="G696" s="36"/>
      <c r="H696" s="36"/>
    </row>
    <row r="697" spans="1:8" ht="14.25" customHeight="1" x14ac:dyDescent="0.25">
      <c r="A697" s="36"/>
      <c r="B697" s="36"/>
      <c r="C697" s="36"/>
      <c r="D697" s="36"/>
      <c r="E697" s="50"/>
      <c r="F697" s="36"/>
      <c r="G697" s="36"/>
      <c r="H697" s="36"/>
    </row>
    <row r="698" spans="1:8" ht="14.25" customHeight="1" x14ac:dyDescent="0.25">
      <c r="A698" s="36"/>
      <c r="B698" s="36"/>
      <c r="C698" s="36"/>
      <c r="D698" s="36"/>
      <c r="E698" s="50"/>
      <c r="F698" s="36"/>
      <c r="G698" s="36"/>
      <c r="H698" s="36"/>
    </row>
    <row r="699" spans="1:8" ht="14.25" customHeight="1" x14ac:dyDescent="0.25">
      <c r="A699" s="36"/>
      <c r="B699" s="36"/>
      <c r="C699" s="36"/>
      <c r="D699" s="36"/>
      <c r="E699" s="50"/>
      <c r="F699" s="36"/>
      <c r="G699" s="36"/>
      <c r="H699" s="36"/>
    </row>
    <row r="700" spans="1:8" ht="14.25" customHeight="1" x14ac:dyDescent="0.25">
      <c r="A700" s="36"/>
      <c r="B700" s="36"/>
      <c r="C700" s="36"/>
      <c r="D700" s="36"/>
      <c r="E700" s="50"/>
      <c r="F700" s="36"/>
      <c r="G700" s="36"/>
      <c r="H700" s="36"/>
    </row>
    <row r="701" spans="1:8" ht="14.25" customHeight="1" x14ac:dyDescent="0.25">
      <c r="A701" s="36"/>
      <c r="B701" s="36"/>
      <c r="C701" s="36"/>
      <c r="D701" s="36"/>
      <c r="E701" s="50"/>
      <c r="F701" s="36"/>
      <c r="G701" s="36"/>
      <c r="H701" s="36"/>
    </row>
    <row r="702" spans="1:8" ht="14.25" customHeight="1" x14ac:dyDescent="0.25">
      <c r="A702" s="36"/>
      <c r="B702" s="36"/>
      <c r="C702" s="36"/>
      <c r="D702" s="36"/>
      <c r="E702" s="50"/>
      <c r="F702" s="36"/>
      <c r="G702" s="36"/>
      <c r="H702" s="36"/>
    </row>
    <row r="703" spans="1:8" ht="14.25" customHeight="1" x14ac:dyDescent="0.25">
      <c r="A703" s="36"/>
      <c r="B703" s="36"/>
      <c r="C703" s="36"/>
      <c r="D703" s="36"/>
      <c r="E703" s="50"/>
      <c r="F703" s="36"/>
      <c r="G703" s="36"/>
      <c r="H703" s="36"/>
    </row>
    <row r="704" spans="1:8" ht="14.25" customHeight="1" x14ac:dyDescent="0.25">
      <c r="A704" s="36"/>
      <c r="B704" s="36"/>
      <c r="C704" s="36"/>
      <c r="D704" s="36"/>
      <c r="E704" s="50"/>
      <c r="F704" s="36"/>
      <c r="G704" s="36"/>
      <c r="H704" s="36"/>
    </row>
    <row r="705" spans="1:8" ht="14.25" customHeight="1" x14ac:dyDescent="0.25">
      <c r="A705" s="36"/>
      <c r="B705" s="36"/>
      <c r="C705" s="36"/>
      <c r="D705" s="36"/>
      <c r="E705" s="50"/>
      <c r="F705" s="36"/>
      <c r="G705" s="36"/>
      <c r="H705" s="36"/>
    </row>
    <row r="706" spans="1:8" ht="14.25" customHeight="1" x14ac:dyDescent="0.25">
      <c r="A706" s="36"/>
      <c r="B706" s="36"/>
      <c r="C706" s="36"/>
      <c r="D706" s="36"/>
      <c r="E706" s="50"/>
      <c r="F706" s="36"/>
      <c r="G706" s="36"/>
      <c r="H706" s="36"/>
    </row>
    <row r="707" spans="1:8" ht="14.25" customHeight="1" x14ac:dyDescent="0.25">
      <c r="A707" s="36"/>
      <c r="B707" s="36"/>
      <c r="C707" s="36"/>
      <c r="D707" s="36"/>
      <c r="E707" s="50"/>
      <c r="F707" s="36"/>
      <c r="G707" s="36"/>
      <c r="H707" s="36"/>
    </row>
    <row r="708" spans="1:8" ht="14.25" customHeight="1" x14ac:dyDescent="0.25">
      <c r="A708" s="36"/>
      <c r="B708" s="36"/>
      <c r="C708" s="36"/>
      <c r="D708" s="36"/>
      <c r="E708" s="50"/>
      <c r="F708" s="36"/>
      <c r="G708" s="36"/>
      <c r="H708" s="36"/>
    </row>
    <row r="709" spans="1:8" ht="14.25" customHeight="1" x14ac:dyDescent="0.25">
      <c r="A709" s="36"/>
      <c r="B709" s="36"/>
      <c r="C709" s="36"/>
      <c r="D709" s="36"/>
      <c r="E709" s="50"/>
      <c r="F709" s="36"/>
      <c r="G709" s="36"/>
      <c r="H709" s="36"/>
    </row>
    <row r="710" spans="1:8" ht="14.25" customHeight="1" x14ac:dyDescent="0.25">
      <c r="A710" s="36"/>
      <c r="B710" s="36"/>
      <c r="C710" s="36"/>
      <c r="D710" s="36"/>
      <c r="E710" s="50"/>
      <c r="F710" s="36"/>
      <c r="G710" s="36"/>
      <c r="H710" s="36"/>
    </row>
    <row r="711" spans="1:8" ht="14.25" customHeight="1" x14ac:dyDescent="0.25">
      <c r="A711" s="36"/>
      <c r="B711" s="36"/>
      <c r="C711" s="36"/>
      <c r="D711" s="36"/>
      <c r="E711" s="50"/>
      <c r="F711" s="36"/>
      <c r="G711" s="36"/>
      <c r="H711" s="36"/>
    </row>
    <row r="712" spans="1:8" ht="14.25" customHeight="1" x14ac:dyDescent="0.25">
      <c r="A712" s="36"/>
      <c r="B712" s="36"/>
      <c r="C712" s="36"/>
      <c r="D712" s="36"/>
      <c r="E712" s="50"/>
      <c r="F712" s="36"/>
      <c r="G712" s="36"/>
      <c r="H712" s="36"/>
    </row>
    <row r="713" spans="1:8" ht="14.25" customHeight="1" x14ac:dyDescent="0.25">
      <c r="A713" s="36"/>
      <c r="B713" s="36"/>
      <c r="C713" s="36"/>
      <c r="D713" s="36"/>
      <c r="E713" s="50"/>
      <c r="F713" s="36"/>
      <c r="G713" s="36"/>
      <c r="H713" s="36"/>
    </row>
    <row r="714" spans="1:8" ht="14.25" customHeight="1" x14ac:dyDescent="0.25">
      <c r="A714" s="36"/>
      <c r="B714" s="36"/>
      <c r="C714" s="36"/>
      <c r="D714" s="36"/>
      <c r="E714" s="50"/>
      <c r="F714" s="36"/>
      <c r="G714" s="36"/>
      <c r="H714" s="36"/>
    </row>
    <row r="715" spans="1:8" ht="14.25" customHeight="1" x14ac:dyDescent="0.25">
      <c r="A715" s="36"/>
      <c r="B715" s="36"/>
      <c r="C715" s="36"/>
      <c r="D715" s="36"/>
      <c r="E715" s="50"/>
      <c r="F715" s="36"/>
      <c r="G715" s="36"/>
      <c r="H715" s="36"/>
    </row>
    <row r="716" spans="1:8" ht="14.25" customHeight="1" x14ac:dyDescent="0.25">
      <c r="A716" s="36"/>
      <c r="B716" s="36"/>
      <c r="C716" s="36"/>
      <c r="D716" s="36"/>
      <c r="E716" s="50"/>
      <c r="F716" s="36"/>
      <c r="G716" s="36"/>
      <c r="H716" s="36"/>
    </row>
    <row r="717" spans="1:8" ht="14.25" customHeight="1" x14ac:dyDescent="0.25">
      <c r="A717" s="36"/>
      <c r="B717" s="36"/>
      <c r="C717" s="36"/>
      <c r="D717" s="36"/>
      <c r="E717" s="50"/>
      <c r="F717" s="36"/>
      <c r="G717" s="36"/>
      <c r="H717" s="36"/>
    </row>
    <row r="718" spans="1:8" ht="14.25" customHeight="1" x14ac:dyDescent="0.25">
      <c r="A718" s="36"/>
      <c r="B718" s="36"/>
      <c r="C718" s="36"/>
      <c r="D718" s="36"/>
      <c r="E718" s="50"/>
      <c r="F718" s="36"/>
      <c r="G718" s="36"/>
      <c r="H718" s="36"/>
    </row>
    <row r="719" spans="1:8" ht="14.25" customHeight="1" x14ac:dyDescent="0.25">
      <c r="A719" s="36"/>
      <c r="B719" s="36"/>
      <c r="C719" s="36"/>
      <c r="D719" s="36"/>
      <c r="E719" s="50"/>
      <c r="F719" s="36"/>
      <c r="G719" s="36"/>
      <c r="H719" s="36"/>
    </row>
    <row r="720" spans="1:8" ht="14.25" customHeight="1" x14ac:dyDescent="0.25">
      <c r="A720" s="36"/>
      <c r="B720" s="36"/>
      <c r="C720" s="36"/>
      <c r="D720" s="36"/>
      <c r="E720" s="50"/>
      <c r="F720" s="36"/>
      <c r="G720" s="36"/>
      <c r="H720" s="36"/>
    </row>
    <row r="721" spans="1:8" ht="14.25" customHeight="1" x14ac:dyDescent="0.25">
      <c r="A721" s="36"/>
      <c r="B721" s="36"/>
      <c r="C721" s="36"/>
      <c r="D721" s="36"/>
      <c r="E721" s="50"/>
      <c r="F721" s="36"/>
      <c r="G721" s="36"/>
      <c r="H721" s="36"/>
    </row>
    <row r="722" spans="1:8" ht="14.25" customHeight="1" x14ac:dyDescent="0.25">
      <c r="A722" s="36"/>
      <c r="B722" s="36"/>
      <c r="C722" s="36"/>
      <c r="D722" s="36"/>
      <c r="E722" s="50"/>
      <c r="F722" s="36"/>
      <c r="G722" s="36"/>
      <c r="H722" s="36"/>
    </row>
    <row r="723" spans="1:8" ht="14.25" customHeight="1" x14ac:dyDescent="0.25">
      <c r="A723" s="36"/>
      <c r="B723" s="36"/>
      <c r="C723" s="36"/>
      <c r="D723" s="36"/>
      <c r="E723" s="50"/>
      <c r="F723" s="36"/>
      <c r="G723" s="36"/>
      <c r="H723" s="36"/>
    </row>
    <row r="724" spans="1:8" ht="14.25" customHeight="1" x14ac:dyDescent="0.25">
      <c r="A724" s="36"/>
      <c r="B724" s="36"/>
      <c r="C724" s="36"/>
      <c r="D724" s="36"/>
      <c r="E724" s="50"/>
      <c r="F724" s="36"/>
      <c r="G724" s="36"/>
      <c r="H724" s="36"/>
    </row>
    <row r="725" spans="1:8" ht="14.25" customHeight="1" x14ac:dyDescent="0.25">
      <c r="A725" s="36"/>
      <c r="B725" s="36"/>
      <c r="C725" s="36"/>
      <c r="D725" s="36"/>
      <c r="E725" s="50"/>
      <c r="F725" s="36"/>
      <c r="G725" s="36"/>
      <c r="H725" s="36"/>
    </row>
    <row r="726" spans="1:8" ht="14.25" customHeight="1" x14ac:dyDescent="0.25">
      <c r="A726" s="36"/>
      <c r="B726" s="36"/>
      <c r="C726" s="36"/>
      <c r="D726" s="36"/>
      <c r="E726" s="50"/>
      <c r="F726" s="36"/>
      <c r="G726" s="36"/>
      <c r="H726" s="36"/>
    </row>
    <row r="727" spans="1:8" ht="14.25" customHeight="1" x14ac:dyDescent="0.25">
      <c r="A727" s="36"/>
      <c r="B727" s="36"/>
      <c r="C727" s="36"/>
      <c r="D727" s="36"/>
      <c r="E727" s="50"/>
      <c r="F727" s="36"/>
      <c r="G727" s="36"/>
      <c r="H727" s="36"/>
    </row>
    <row r="728" spans="1:8" ht="14.25" customHeight="1" x14ac:dyDescent="0.25">
      <c r="A728" s="36"/>
      <c r="B728" s="36"/>
      <c r="C728" s="36"/>
      <c r="D728" s="36"/>
      <c r="E728" s="50"/>
      <c r="F728" s="36"/>
      <c r="G728" s="36"/>
      <c r="H728" s="36"/>
    </row>
    <row r="729" spans="1:8" ht="14.25" customHeight="1" x14ac:dyDescent="0.25">
      <c r="A729" s="36"/>
      <c r="B729" s="36"/>
      <c r="C729" s="36"/>
      <c r="D729" s="36"/>
      <c r="E729" s="50"/>
      <c r="F729" s="36"/>
      <c r="G729" s="36"/>
      <c r="H729" s="36"/>
    </row>
    <row r="730" spans="1:8" ht="14.25" customHeight="1" x14ac:dyDescent="0.25">
      <c r="A730" s="36"/>
      <c r="B730" s="36"/>
      <c r="C730" s="36"/>
      <c r="D730" s="36"/>
      <c r="E730" s="50"/>
      <c r="F730" s="36"/>
      <c r="G730" s="36"/>
      <c r="H730" s="36"/>
    </row>
    <row r="731" spans="1:8" ht="14.25" customHeight="1" x14ac:dyDescent="0.25">
      <c r="A731" s="36"/>
      <c r="B731" s="36"/>
      <c r="C731" s="36"/>
      <c r="D731" s="36"/>
      <c r="E731" s="50"/>
      <c r="F731" s="36"/>
      <c r="G731" s="36"/>
      <c r="H731" s="36"/>
    </row>
    <row r="732" spans="1:8" ht="14.25" customHeight="1" x14ac:dyDescent="0.25">
      <c r="A732" s="36"/>
      <c r="B732" s="36"/>
      <c r="C732" s="36"/>
      <c r="D732" s="36"/>
      <c r="E732" s="50"/>
      <c r="F732" s="36"/>
      <c r="G732" s="36"/>
      <c r="H732" s="36"/>
    </row>
    <row r="733" spans="1:8" ht="14.25" customHeight="1" x14ac:dyDescent="0.25">
      <c r="A733" s="36"/>
      <c r="B733" s="36"/>
      <c r="C733" s="36"/>
      <c r="D733" s="36"/>
      <c r="E733" s="50"/>
      <c r="F733" s="36"/>
      <c r="G733" s="36"/>
      <c r="H733" s="36"/>
    </row>
    <row r="734" spans="1:8" ht="14.25" customHeight="1" x14ac:dyDescent="0.25">
      <c r="A734" s="36"/>
      <c r="B734" s="36"/>
      <c r="C734" s="36"/>
      <c r="D734" s="36"/>
      <c r="E734" s="50"/>
      <c r="F734" s="36"/>
      <c r="G734" s="36"/>
      <c r="H734" s="36"/>
    </row>
    <row r="735" spans="1:8" ht="14.25" customHeight="1" x14ac:dyDescent="0.25">
      <c r="A735" s="36"/>
      <c r="B735" s="36"/>
      <c r="C735" s="36"/>
      <c r="D735" s="36"/>
      <c r="E735" s="50"/>
      <c r="F735" s="36"/>
      <c r="G735" s="36"/>
      <c r="H735" s="36"/>
    </row>
    <row r="736" spans="1:8" ht="14.25" customHeight="1" x14ac:dyDescent="0.25">
      <c r="A736" s="36"/>
      <c r="B736" s="36"/>
      <c r="C736" s="36"/>
      <c r="D736" s="36"/>
      <c r="E736" s="50"/>
      <c r="F736" s="36"/>
      <c r="G736" s="36"/>
      <c r="H736" s="36"/>
    </row>
    <row r="737" spans="1:8" ht="14.25" customHeight="1" x14ac:dyDescent="0.25">
      <c r="A737" s="36"/>
      <c r="B737" s="36"/>
      <c r="C737" s="36"/>
      <c r="D737" s="36"/>
      <c r="E737" s="50"/>
      <c r="F737" s="36"/>
      <c r="G737" s="36"/>
      <c r="H737" s="36"/>
    </row>
    <row r="738" spans="1:8" ht="14.25" customHeight="1" x14ac:dyDescent="0.25">
      <c r="A738" s="36"/>
      <c r="B738" s="36"/>
      <c r="C738" s="36"/>
      <c r="D738" s="36"/>
      <c r="E738" s="50"/>
      <c r="F738" s="36"/>
      <c r="G738" s="36"/>
      <c r="H738" s="36"/>
    </row>
    <row r="739" spans="1:8" ht="14.25" customHeight="1" x14ac:dyDescent="0.25">
      <c r="A739" s="36"/>
      <c r="B739" s="36"/>
      <c r="C739" s="36"/>
      <c r="D739" s="36"/>
      <c r="E739" s="50"/>
      <c r="F739" s="36"/>
      <c r="G739" s="36"/>
      <c r="H739" s="36"/>
    </row>
    <row r="740" spans="1:8" ht="14.25" customHeight="1" x14ac:dyDescent="0.25">
      <c r="A740" s="36"/>
      <c r="B740" s="36"/>
      <c r="C740" s="36"/>
      <c r="D740" s="36"/>
      <c r="E740" s="50"/>
      <c r="F740" s="36"/>
      <c r="G740" s="36"/>
      <c r="H740" s="36"/>
    </row>
    <row r="741" spans="1:8" ht="14.25" customHeight="1" x14ac:dyDescent="0.25">
      <c r="A741" s="36"/>
      <c r="B741" s="36"/>
      <c r="C741" s="36"/>
      <c r="D741" s="36"/>
      <c r="E741" s="50"/>
      <c r="F741" s="36"/>
      <c r="G741" s="36"/>
      <c r="H741" s="36"/>
    </row>
    <row r="742" spans="1:8" ht="14.25" customHeight="1" x14ac:dyDescent="0.25">
      <c r="A742" s="36"/>
      <c r="B742" s="36"/>
      <c r="C742" s="36"/>
      <c r="D742" s="36"/>
      <c r="E742" s="50"/>
      <c r="F742" s="36"/>
      <c r="G742" s="36"/>
      <c r="H742" s="36"/>
    </row>
    <row r="743" spans="1:8" ht="14.25" customHeight="1" x14ac:dyDescent="0.25">
      <c r="A743" s="36"/>
      <c r="B743" s="36"/>
      <c r="C743" s="36"/>
      <c r="D743" s="36"/>
      <c r="E743" s="50"/>
      <c r="F743" s="36"/>
      <c r="G743" s="36"/>
      <c r="H743" s="36"/>
    </row>
    <row r="744" spans="1:8" ht="14.25" customHeight="1" x14ac:dyDescent="0.25">
      <c r="A744" s="36"/>
      <c r="B744" s="36"/>
      <c r="C744" s="36"/>
      <c r="D744" s="36"/>
      <c r="E744" s="50"/>
      <c r="F744" s="36"/>
      <c r="G744" s="36"/>
      <c r="H744" s="36"/>
    </row>
    <row r="745" spans="1:8" ht="14.25" customHeight="1" x14ac:dyDescent="0.25">
      <c r="A745" s="36"/>
      <c r="B745" s="36"/>
      <c r="C745" s="36"/>
      <c r="D745" s="36"/>
      <c r="E745" s="50"/>
      <c r="F745" s="36"/>
      <c r="G745" s="36"/>
      <c r="H745" s="36"/>
    </row>
    <row r="746" spans="1:8" ht="14.25" customHeight="1" x14ac:dyDescent="0.25">
      <c r="A746" s="36"/>
      <c r="B746" s="36"/>
      <c r="C746" s="36"/>
      <c r="D746" s="36"/>
      <c r="E746" s="50"/>
      <c r="F746" s="36"/>
      <c r="G746" s="36"/>
      <c r="H746" s="36"/>
    </row>
    <row r="747" spans="1:8" ht="14.25" customHeight="1" x14ac:dyDescent="0.25">
      <c r="A747" s="36"/>
      <c r="B747" s="36"/>
      <c r="C747" s="36"/>
      <c r="D747" s="36"/>
      <c r="E747" s="50"/>
      <c r="F747" s="36"/>
      <c r="G747" s="36"/>
      <c r="H747" s="36"/>
    </row>
    <row r="748" spans="1:8" ht="14.25" customHeight="1" x14ac:dyDescent="0.25">
      <c r="A748" s="36"/>
      <c r="B748" s="36"/>
      <c r="C748" s="36"/>
      <c r="D748" s="36"/>
      <c r="E748" s="50"/>
      <c r="F748" s="36"/>
      <c r="G748" s="36"/>
      <c r="H748" s="36"/>
    </row>
    <row r="749" spans="1:8" ht="14.25" customHeight="1" x14ac:dyDescent="0.25">
      <c r="A749" s="36"/>
      <c r="B749" s="36"/>
      <c r="C749" s="36"/>
      <c r="D749" s="36"/>
      <c r="E749" s="50"/>
      <c r="F749" s="36"/>
      <c r="G749" s="36"/>
      <c r="H749" s="36"/>
    </row>
    <row r="750" spans="1:8" ht="14.25" customHeight="1" x14ac:dyDescent="0.25">
      <c r="A750" s="36"/>
      <c r="B750" s="36"/>
      <c r="C750" s="36"/>
      <c r="D750" s="36"/>
      <c r="E750" s="50"/>
      <c r="F750" s="36"/>
      <c r="G750" s="36"/>
      <c r="H750" s="36"/>
    </row>
    <row r="751" spans="1:8" ht="14.25" customHeight="1" x14ac:dyDescent="0.25">
      <c r="A751" s="36"/>
      <c r="B751" s="36"/>
      <c r="C751" s="36"/>
      <c r="D751" s="36"/>
      <c r="E751" s="50"/>
      <c r="F751" s="36"/>
      <c r="G751" s="36"/>
      <c r="H751" s="36"/>
    </row>
    <row r="752" spans="1:8" ht="14.25" customHeight="1" x14ac:dyDescent="0.25">
      <c r="A752" s="36"/>
      <c r="B752" s="36"/>
      <c r="C752" s="36"/>
      <c r="D752" s="36"/>
      <c r="E752" s="50"/>
      <c r="F752" s="36"/>
      <c r="G752" s="36"/>
      <c r="H752" s="36"/>
    </row>
    <row r="753" spans="1:8" ht="14.25" customHeight="1" x14ac:dyDescent="0.25">
      <c r="A753" s="36"/>
      <c r="B753" s="36"/>
      <c r="C753" s="36"/>
      <c r="D753" s="36"/>
      <c r="E753" s="50"/>
      <c r="F753" s="36"/>
      <c r="G753" s="36"/>
      <c r="H753" s="36"/>
    </row>
    <row r="754" spans="1:8" ht="14.25" customHeight="1" x14ac:dyDescent="0.25">
      <c r="A754" s="36"/>
      <c r="B754" s="36"/>
      <c r="C754" s="36"/>
      <c r="D754" s="36"/>
      <c r="E754" s="50"/>
      <c r="F754" s="36"/>
      <c r="G754" s="36"/>
      <c r="H754" s="36"/>
    </row>
    <row r="755" spans="1:8" ht="14.25" customHeight="1" x14ac:dyDescent="0.25">
      <c r="A755" s="36"/>
      <c r="B755" s="36"/>
      <c r="C755" s="36"/>
      <c r="D755" s="36"/>
      <c r="E755" s="50"/>
      <c r="F755" s="36"/>
      <c r="G755" s="36"/>
      <c r="H755" s="36"/>
    </row>
    <row r="756" spans="1:8" ht="14.25" customHeight="1" x14ac:dyDescent="0.25">
      <c r="A756" s="36"/>
      <c r="B756" s="36"/>
      <c r="C756" s="36"/>
      <c r="D756" s="36"/>
      <c r="E756" s="50"/>
      <c r="F756" s="36"/>
      <c r="G756" s="36"/>
      <c r="H756" s="36"/>
    </row>
    <row r="757" spans="1:8" ht="14.25" customHeight="1" x14ac:dyDescent="0.25">
      <c r="A757" s="36"/>
      <c r="B757" s="36"/>
      <c r="C757" s="36"/>
      <c r="D757" s="36"/>
      <c r="E757" s="50"/>
      <c r="F757" s="36"/>
      <c r="G757" s="36"/>
      <c r="H757" s="36"/>
    </row>
    <row r="758" spans="1:8" ht="14.25" customHeight="1" x14ac:dyDescent="0.25">
      <c r="A758" s="36"/>
      <c r="B758" s="36"/>
      <c r="C758" s="36"/>
      <c r="D758" s="36"/>
      <c r="E758" s="50"/>
      <c r="F758" s="36"/>
      <c r="G758" s="36"/>
      <c r="H758" s="36"/>
    </row>
    <row r="759" spans="1:8" ht="14.25" customHeight="1" x14ac:dyDescent="0.25">
      <c r="A759" s="36"/>
      <c r="B759" s="36"/>
      <c r="C759" s="36"/>
      <c r="D759" s="36"/>
      <c r="E759" s="50"/>
      <c r="F759" s="36"/>
      <c r="G759" s="36"/>
      <c r="H759" s="36"/>
    </row>
    <row r="760" spans="1:8" ht="14.25" customHeight="1" x14ac:dyDescent="0.25">
      <c r="A760" s="36"/>
      <c r="B760" s="36"/>
      <c r="C760" s="36"/>
      <c r="D760" s="36"/>
      <c r="E760" s="50"/>
      <c r="F760" s="36"/>
      <c r="G760" s="36"/>
      <c r="H760" s="36"/>
    </row>
    <row r="761" spans="1:8" ht="14.25" customHeight="1" x14ac:dyDescent="0.25">
      <c r="A761" s="36"/>
      <c r="B761" s="36"/>
      <c r="C761" s="36"/>
      <c r="D761" s="36"/>
      <c r="E761" s="50"/>
      <c r="F761" s="36"/>
      <c r="G761" s="36"/>
      <c r="H761" s="36"/>
    </row>
    <row r="762" spans="1:8" ht="14.25" customHeight="1" x14ac:dyDescent="0.25">
      <c r="A762" s="36"/>
      <c r="B762" s="36"/>
      <c r="C762" s="36"/>
      <c r="D762" s="36"/>
      <c r="E762" s="50"/>
      <c r="F762" s="36"/>
      <c r="G762" s="36"/>
      <c r="H762" s="36"/>
    </row>
    <row r="763" spans="1:8" ht="14.25" customHeight="1" x14ac:dyDescent="0.25">
      <c r="A763" s="36"/>
      <c r="B763" s="36"/>
      <c r="C763" s="36"/>
      <c r="D763" s="36"/>
      <c r="E763" s="50"/>
      <c r="F763" s="36"/>
      <c r="G763" s="36"/>
      <c r="H763" s="36"/>
    </row>
    <row r="764" spans="1:8" ht="14.25" customHeight="1" x14ac:dyDescent="0.25">
      <c r="A764" s="36"/>
      <c r="B764" s="36"/>
      <c r="C764" s="36"/>
      <c r="D764" s="36"/>
      <c r="E764" s="50"/>
      <c r="F764" s="36"/>
      <c r="G764" s="36"/>
      <c r="H764" s="36"/>
    </row>
    <row r="765" spans="1:8" ht="14.25" customHeight="1" x14ac:dyDescent="0.25">
      <c r="A765" s="36"/>
      <c r="B765" s="36"/>
      <c r="C765" s="36"/>
      <c r="D765" s="36"/>
      <c r="E765" s="50"/>
      <c r="F765" s="36"/>
      <c r="G765" s="36"/>
      <c r="H765" s="36"/>
    </row>
    <row r="766" spans="1:8" ht="14.25" customHeight="1" x14ac:dyDescent="0.25">
      <c r="A766" s="36"/>
      <c r="B766" s="36"/>
      <c r="C766" s="36"/>
      <c r="D766" s="36"/>
      <c r="E766" s="50"/>
      <c r="F766" s="36"/>
      <c r="G766" s="36"/>
      <c r="H766" s="36"/>
    </row>
    <row r="767" spans="1:8" ht="14.25" customHeight="1" x14ac:dyDescent="0.25">
      <c r="A767" s="36"/>
      <c r="B767" s="36"/>
      <c r="C767" s="36"/>
      <c r="D767" s="36"/>
      <c r="E767" s="50"/>
      <c r="F767" s="36"/>
      <c r="G767" s="36"/>
      <c r="H767" s="36"/>
    </row>
    <row r="768" spans="1:8" ht="14.25" customHeight="1" x14ac:dyDescent="0.25">
      <c r="A768" s="36"/>
      <c r="B768" s="36"/>
      <c r="C768" s="36"/>
      <c r="D768" s="36"/>
      <c r="E768" s="50"/>
      <c r="F768" s="36"/>
      <c r="G768" s="36"/>
      <c r="H768" s="36"/>
    </row>
    <row r="769" spans="1:8" ht="14.25" customHeight="1" x14ac:dyDescent="0.25">
      <c r="A769" s="36"/>
      <c r="B769" s="36"/>
      <c r="C769" s="36"/>
      <c r="D769" s="36"/>
      <c r="E769" s="50"/>
      <c r="F769" s="36"/>
      <c r="G769" s="36"/>
      <c r="H769" s="36"/>
    </row>
    <row r="770" spans="1:8" ht="14.25" customHeight="1" x14ac:dyDescent="0.25">
      <c r="A770" s="36"/>
      <c r="B770" s="36"/>
      <c r="C770" s="36"/>
      <c r="D770" s="36"/>
      <c r="E770" s="50"/>
      <c r="F770" s="36"/>
      <c r="G770" s="36"/>
      <c r="H770" s="36"/>
    </row>
    <row r="771" spans="1:8" ht="14.25" customHeight="1" x14ac:dyDescent="0.25">
      <c r="A771" s="36"/>
      <c r="B771" s="36"/>
      <c r="C771" s="36"/>
      <c r="D771" s="36"/>
      <c r="E771" s="50"/>
      <c r="F771" s="36"/>
      <c r="G771" s="36"/>
      <c r="H771" s="36"/>
    </row>
    <row r="772" spans="1:8" ht="14.25" customHeight="1" x14ac:dyDescent="0.25">
      <c r="A772" s="36"/>
      <c r="B772" s="36"/>
      <c r="C772" s="36"/>
      <c r="D772" s="36"/>
      <c r="E772" s="50"/>
      <c r="F772" s="36"/>
      <c r="G772" s="36"/>
      <c r="H772" s="36"/>
    </row>
    <row r="773" spans="1:8" ht="14.25" customHeight="1" x14ac:dyDescent="0.25">
      <c r="A773" s="36"/>
      <c r="B773" s="36"/>
      <c r="C773" s="36"/>
      <c r="D773" s="36"/>
      <c r="E773" s="50"/>
      <c r="F773" s="36"/>
      <c r="G773" s="36"/>
      <c r="H773" s="36"/>
    </row>
    <row r="774" spans="1:8" ht="14.25" customHeight="1" x14ac:dyDescent="0.25">
      <c r="A774" s="36"/>
      <c r="B774" s="36"/>
      <c r="C774" s="36"/>
      <c r="D774" s="36"/>
      <c r="E774" s="50"/>
      <c r="F774" s="36"/>
      <c r="G774" s="36"/>
      <c r="H774" s="36"/>
    </row>
    <row r="775" spans="1:8" ht="14.25" customHeight="1" x14ac:dyDescent="0.25">
      <c r="A775" s="36"/>
      <c r="B775" s="36"/>
      <c r="C775" s="36"/>
      <c r="D775" s="36"/>
      <c r="E775" s="50"/>
      <c r="F775" s="36"/>
      <c r="G775" s="36"/>
      <c r="H775" s="36"/>
    </row>
    <row r="776" spans="1:8" ht="14.25" customHeight="1" x14ac:dyDescent="0.25">
      <c r="A776" s="36"/>
      <c r="B776" s="36"/>
      <c r="C776" s="36"/>
      <c r="D776" s="36"/>
      <c r="E776" s="50"/>
      <c r="F776" s="36"/>
      <c r="G776" s="36"/>
      <c r="H776" s="36"/>
    </row>
    <row r="777" spans="1:8" ht="14.25" customHeight="1" x14ac:dyDescent="0.25">
      <c r="A777" s="36"/>
      <c r="B777" s="36"/>
      <c r="C777" s="36"/>
      <c r="D777" s="36"/>
      <c r="E777" s="50"/>
      <c r="F777" s="36"/>
      <c r="G777" s="36"/>
      <c r="H777" s="36"/>
    </row>
    <row r="778" spans="1:8" ht="14.25" customHeight="1" x14ac:dyDescent="0.25">
      <c r="A778" s="36"/>
      <c r="B778" s="36"/>
      <c r="C778" s="36"/>
      <c r="D778" s="36"/>
      <c r="E778" s="50"/>
      <c r="F778" s="36"/>
      <c r="G778" s="36"/>
      <c r="H778" s="36"/>
    </row>
    <row r="779" spans="1:8" ht="14.25" customHeight="1" x14ac:dyDescent="0.25">
      <c r="A779" s="36"/>
      <c r="B779" s="36"/>
      <c r="C779" s="36"/>
      <c r="D779" s="36"/>
      <c r="E779" s="50"/>
      <c r="F779" s="36"/>
      <c r="G779" s="36"/>
      <c r="H779" s="36"/>
    </row>
    <row r="780" spans="1:8" ht="14.25" customHeight="1" x14ac:dyDescent="0.25">
      <c r="A780" s="36"/>
      <c r="B780" s="36"/>
      <c r="C780" s="36"/>
      <c r="D780" s="36"/>
      <c r="E780" s="50"/>
      <c r="F780" s="36"/>
      <c r="G780" s="36"/>
      <c r="H780" s="36"/>
    </row>
    <row r="781" spans="1:8" ht="14.25" customHeight="1" x14ac:dyDescent="0.25">
      <c r="A781" s="36"/>
      <c r="B781" s="36"/>
      <c r="C781" s="36"/>
      <c r="D781" s="36"/>
      <c r="E781" s="50"/>
      <c r="F781" s="36"/>
      <c r="G781" s="36"/>
      <c r="H781" s="36"/>
    </row>
    <row r="782" spans="1:8" ht="14.25" customHeight="1" x14ac:dyDescent="0.25">
      <c r="A782" s="36"/>
      <c r="B782" s="36"/>
      <c r="C782" s="36"/>
      <c r="D782" s="36"/>
      <c r="E782" s="50"/>
      <c r="F782" s="36"/>
      <c r="G782" s="36"/>
      <c r="H782" s="36"/>
    </row>
    <row r="783" spans="1:8" ht="14.25" customHeight="1" x14ac:dyDescent="0.25">
      <c r="A783" s="36"/>
      <c r="B783" s="36"/>
      <c r="C783" s="36"/>
      <c r="D783" s="36"/>
      <c r="E783" s="50"/>
      <c r="F783" s="36"/>
      <c r="G783" s="36"/>
      <c r="H783" s="36"/>
    </row>
    <row r="784" spans="1:8" ht="14.25" customHeight="1" x14ac:dyDescent="0.25">
      <c r="A784" s="36"/>
      <c r="B784" s="36"/>
      <c r="C784" s="36"/>
      <c r="D784" s="36"/>
      <c r="E784" s="50"/>
      <c r="F784" s="36"/>
      <c r="G784" s="36"/>
      <c r="H784" s="36"/>
    </row>
    <row r="785" spans="1:8" ht="14.25" customHeight="1" x14ac:dyDescent="0.25">
      <c r="A785" s="36"/>
      <c r="B785" s="36"/>
      <c r="C785" s="36"/>
      <c r="D785" s="36"/>
      <c r="E785" s="50"/>
      <c r="F785" s="36"/>
      <c r="G785" s="36"/>
      <c r="H785" s="36"/>
    </row>
    <row r="786" spans="1:8" ht="14.25" customHeight="1" x14ac:dyDescent="0.25">
      <c r="A786" s="36"/>
      <c r="B786" s="36"/>
      <c r="C786" s="36"/>
      <c r="D786" s="36"/>
      <c r="E786" s="50"/>
      <c r="F786" s="36"/>
      <c r="G786" s="36"/>
      <c r="H786" s="36"/>
    </row>
    <row r="787" spans="1:8" ht="14.25" customHeight="1" x14ac:dyDescent="0.25">
      <c r="A787" s="36"/>
      <c r="B787" s="36"/>
      <c r="C787" s="36"/>
      <c r="D787" s="36"/>
      <c r="E787" s="50"/>
      <c r="F787" s="36"/>
      <c r="G787" s="36"/>
      <c r="H787" s="36"/>
    </row>
    <row r="788" spans="1:8" ht="14.25" customHeight="1" x14ac:dyDescent="0.25">
      <c r="A788" s="36"/>
      <c r="B788" s="36"/>
      <c r="C788" s="36"/>
      <c r="D788" s="36"/>
      <c r="E788" s="50"/>
      <c r="F788" s="36"/>
      <c r="G788" s="36"/>
      <c r="H788" s="36"/>
    </row>
    <row r="789" spans="1:8" ht="14.25" customHeight="1" x14ac:dyDescent="0.25">
      <c r="A789" s="36"/>
      <c r="B789" s="36"/>
      <c r="C789" s="36"/>
      <c r="D789" s="36"/>
      <c r="E789" s="50"/>
      <c r="F789" s="36"/>
      <c r="G789" s="36"/>
      <c r="H789" s="36"/>
    </row>
    <row r="790" spans="1:8" ht="14.25" customHeight="1" x14ac:dyDescent="0.25">
      <c r="A790" s="36"/>
      <c r="B790" s="36"/>
      <c r="C790" s="36"/>
      <c r="D790" s="36"/>
      <c r="E790" s="50"/>
      <c r="F790" s="36"/>
      <c r="G790" s="36"/>
      <c r="H790" s="36"/>
    </row>
    <row r="791" spans="1:8" ht="14.25" customHeight="1" x14ac:dyDescent="0.25">
      <c r="A791" s="36"/>
      <c r="B791" s="36"/>
      <c r="C791" s="36"/>
      <c r="D791" s="36"/>
      <c r="E791" s="50"/>
      <c r="F791" s="36"/>
      <c r="G791" s="36"/>
      <c r="H791" s="36"/>
    </row>
    <row r="792" spans="1:8" ht="14.25" customHeight="1" x14ac:dyDescent="0.25">
      <c r="A792" s="36"/>
      <c r="B792" s="36"/>
      <c r="C792" s="36"/>
      <c r="D792" s="36"/>
      <c r="E792" s="50"/>
      <c r="F792" s="36"/>
      <c r="G792" s="36"/>
      <c r="H792" s="36"/>
    </row>
    <row r="793" spans="1:8" ht="14.25" customHeight="1" x14ac:dyDescent="0.25">
      <c r="A793" s="36"/>
      <c r="B793" s="36"/>
      <c r="C793" s="36"/>
      <c r="D793" s="36"/>
      <c r="E793" s="50"/>
      <c r="F793" s="36"/>
      <c r="G793" s="36"/>
      <c r="H793" s="36"/>
    </row>
    <row r="794" spans="1:8" ht="14.25" customHeight="1" x14ac:dyDescent="0.25">
      <c r="A794" s="36"/>
      <c r="B794" s="36"/>
      <c r="C794" s="36"/>
      <c r="D794" s="36"/>
      <c r="E794" s="50"/>
      <c r="F794" s="36"/>
      <c r="G794" s="36"/>
      <c r="H794" s="36"/>
    </row>
    <row r="795" spans="1:8" ht="14.25" customHeight="1" x14ac:dyDescent="0.25">
      <c r="A795" s="36"/>
      <c r="B795" s="36"/>
      <c r="C795" s="36"/>
      <c r="D795" s="36"/>
      <c r="E795" s="50"/>
      <c r="F795" s="36"/>
      <c r="G795" s="36"/>
      <c r="H795" s="36"/>
    </row>
    <row r="796" spans="1:8" ht="14.25" customHeight="1" x14ac:dyDescent="0.25">
      <c r="A796" s="36"/>
      <c r="B796" s="36"/>
      <c r="C796" s="36"/>
      <c r="D796" s="36"/>
      <c r="E796" s="50"/>
      <c r="F796" s="36"/>
      <c r="G796" s="36"/>
      <c r="H796" s="36"/>
    </row>
    <row r="797" spans="1:8" ht="14.25" customHeight="1" x14ac:dyDescent="0.25">
      <c r="A797" s="36"/>
      <c r="B797" s="36"/>
      <c r="C797" s="36"/>
      <c r="D797" s="36"/>
      <c r="E797" s="50"/>
      <c r="F797" s="36"/>
      <c r="G797" s="36"/>
      <c r="H797" s="36"/>
    </row>
    <row r="798" spans="1:8" ht="14.25" customHeight="1" x14ac:dyDescent="0.25">
      <c r="A798" s="36"/>
      <c r="B798" s="36"/>
      <c r="C798" s="36"/>
      <c r="D798" s="36"/>
      <c r="E798" s="50"/>
      <c r="F798" s="36"/>
      <c r="G798" s="36"/>
      <c r="H798" s="36"/>
    </row>
    <row r="799" spans="1:8" ht="14.25" customHeight="1" x14ac:dyDescent="0.25">
      <c r="A799" s="36"/>
      <c r="B799" s="36"/>
      <c r="C799" s="36"/>
      <c r="D799" s="36"/>
      <c r="E799" s="50"/>
      <c r="F799" s="36"/>
      <c r="G799" s="36"/>
      <c r="H799" s="36"/>
    </row>
    <row r="800" spans="1:8" ht="14.25" customHeight="1" x14ac:dyDescent="0.25">
      <c r="A800" s="36"/>
      <c r="B800" s="36"/>
      <c r="C800" s="36"/>
      <c r="D800" s="36"/>
      <c r="E800" s="50"/>
      <c r="F800" s="36"/>
      <c r="G800" s="36"/>
      <c r="H800" s="36"/>
    </row>
    <row r="801" spans="1:8" ht="14.25" customHeight="1" x14ac:dyDescent="0.25">
      <c r="A801" s="36"/>
      <c r="B801" s="36"/>
      <c r="C801" s="36"/>
      <c r="D801" s="36"/>
      <c r="E801" s="50"/>
      <c r="F801" s="36"/>
      <c r="G801" s="36"/>
      <c r="H801" s="36"/>
    </row>
    <row r="802" spans="1:8" ht="14.25" customHeight="1" x14ac:dyDescent="0.25">
      <c r="A802" s="36"/>
      <c r="B802" s="36"/>
      <c r="C802" s="36"/>
      <c r="D802" s="36"/>
      <c r="E802" s="50"/>
      <c r="F802" s="36"/>
      <c r="G802" s="36"/>
      <c r="H802" s="36"/>
    </row>
    <row r="803" spans="1:8" ht="14.25" customHeight="1" x14ac:dyDescent="0.25">
      <c r="A803" s="36"/>
      <c r="B803" s="36"/>
      <c r="C803" s="36"/>
      <c r="D803" s="36"/>
      <c r="E803" s="50"/>
      <c r="F803" s="36"/>
      <c r="G803" s="36"/>
      <c r="H803" s="36"/>
    </row>
    <row r="804" spans="1:8" ht="14.25" customHeight="1" x14ac:dyDescent="0.25">
      <c r="A804" s="36"/>
      <c r="B804" s="36"/>
      <c r="C804" s="36"/>
      <c r="D804" s="36"/>
      <c r="E804" s="50"/>
      <c r="F804" s="36"/>
      <c r="G804" s="36"/>
      <c r="H804" s="36"/>
    </row>
    <row r="805" spans="1:8" ht="14.25" customHeight="1" x14ac:dyDescent="0.25">
      <c r="A805" s="36"/>
      <c r="B805" s="36"/>
      <c r="C805" s="36"/>
      <c r="D805" s="36"/>
      <c r="E805" s="50"/>
      <c r="F805" s="36"/>
      <c r="G805" s="36"/>
      <c r="H805" s="36"/>
    </row>
    <row r="806" spans="1:8" ht="14.25" customHeight="1" x14ac:dyDescent="0.25">
      <c r="A806" s="36"/>
      <c r="B806" s="36"/>
      <c r="C806" s="36"/>
      <c r="D806" s="36"/>
      <c r="E806" s="50"/>
      <c r="F806" s="36"/>
      <c r="G806" s="36"/>
      <c r="H806" s="36"/>
    </row>
    <row r="807" spans="1:8" ht="14.25" customHeight="1" x14ac:dyDescent="0.25">
      <c r="A807" s="36"/>
      <c r="B807" s="36"/>
      <c r="C807" s="36"/>
      <c r="D807" s="36"/>
      <c r="E807" s="50"/>
      <c r="F807" s="36"/>
      <c r="G807" s="36"/>
      <c r="H807" s="36"/>
    </row>
    <row r="808" spans="1:8" ht="14.25" customHeight="1" x14ac:dyDescent="0.25">
      <c r="A808" s="36"/>
      <c r="B808" s="36"/>
      <c r="C808" s="36"/>
      <c r="D808" s="36"/>
      <c r="E808" s="50"/>
      <c r="F808" s="36"/>
      <c r="G808" s="36"/>
      <c r="H808" s="36"/>
    </row>
    <row r="809" spans="1:8" ht="14.25" customHeight="1" x14ac:dyDescent="0.25">
      <c r="A809" s="36"/>
      <c r="B809" s="36"/>
      <c r="C809" s="36"/>
      <c r="D809" s="36"/>
      <c r="E809" s="50"/>
      <c r="F809" s="36"/>
      <c r="G809" s="36"/>
      <c r="H809" s="36"/>
    </row>
    <row r="810" spans="1:8" ht="14.25" customHeight="1" x14ac:dyDescent="0.25">
      <c r="A810" s="36"/>
      <c r="B810" s="36"/>
      <c r="C810" s="36"/>
      <c r="D810" s="36"/>
      <c r="E810" s="50"/>
      <c r="F810" s="36"/>
      <c r="G810" s="36"/>
      <c r="H810" s="36"/>
    </row>
    <row r="811" spans="1:8" ht="14.25" customHeight="1" x14ac:dyDescent="0.25">
      <c r="A811" s="36"/>
      <c r="B811" s="36"/>
      <c r="C811" s="36"/>
      <c r="D811" s="36"/>
      <c r="E811" s="50"/>
      <c r="F811" s="36"/>
      <c r="G811" s="36"/>
      <c r="H811" s="36"/>
    </row>
    <row r="812" spans="1:8" ht="14.25" customHeight="1" x14ac:dyDescent="0.25">
      <c r="A812" s="36"/>
      <c r="B812" s="36"/>
      <c r="C812" s="36"/>
      <c r="D812" s="36"/>
      <c r="E812" s="50"/>
      <c r="F812" s="36"/>
      <c r="G812" s="36"/>
      <c r="H812" s="36"/>
    </row>
    <row r="813" spans="1:8" ht="14.25" customHeight="1" x14ac:dyDescent="0.25">
      <c r="A813" s="36"/>
      <c r="B813" s="36"/>
      <c r="C813" s="36"/>
      <c r="D813" s="36"/>
      <c r="E813" s="50"/>
      <c r="F813" s="36"/>
      <c r="G813" s="36"/>
      <c r="H813" s="36"/>
    </row>
    <row r="814" spans="1:8" ht="14.25" customHeight="1" x14ac:dyDescent="0.25">
      <c r="A814" s="36"/>
      <c r="B814" s="36"/>
      <c r="C814" s="36"/>
      <c r="D814" s="36"/>
      <c r="E814" s="50"/>
      <c r="F814" s="36"/>
      <c r="G814" s="36"/>
      <c r="H814" s="36"/>
    </row>
    <row r="815" spans="1:8" ht="14.25" customHeight="1" x14ac:dyDescent="0.25">
      <c r="A815" s="36"/>
      <c r="B815" s="36"/>
      <c r="C815" s="36"/>
      <c r="D815" s="36"/>
      <c r="E815" s="50"/>
      <c r="F815" s="36"/>
      <c r="G815" s="36"/>
      <c r="H815" s="36"/>
    </row>
    <row r="816" spans="1:8" ht="14.25" customHeight="1" x14ac:dyDescent="0.25">
      <c r="A816" s="36"/>
      <c r="B816" s="36"/>
      <c r="C816" s="36"/>
      <c r="D816" s="36"/>
      <c r="E816" s="50"/>
      <c r="F816" s="36"/>
      <c r="G816" s="36"/>
      <c r="H816" s="36"/>
    </row>
    <row r="817" spans="1:8" ht="14.25" customHeight="1" x14ac:dyDescent="0.25">
      <c r="A817" s="36"/>
      <c r="B817" s="36"/>
      <c r="C817" s="36"/>
      <c r="D817" s="36"/>
      <c r="E817" s="50"/>
      <c r="F817" s="36"/>
      <c r="G817" s="36"/>
      <c r="H817" s="36"/>
    </row>
    <row r="818" spans="1:8" ht="14.25" customHeight="1" x14ac:dyDescent="0.25">
      <c r="A818" s="36"/>
      <c r="B818" s="36"/>
      <c r="C818" s="36"/>
      <c r="D818" s="36"/>
      <c r="E818" s="50"/>
      <c r="F818" s="36"/>
      <c r="G818" s="36"/>
      <c r="H818" s="36"/>
    </row>
    <row r="819" spans="1:8" ht="14.25" customHeight="1" x14ac:dyDescent="0.25">
      <c r="A819" s="36"/>
      <c r="B819" s="36"/>
      <c r="C819" s="36"/>
      <c r="D819" s="36"/>
      <c r="E819" s="50"/>
      <c r="F819" s="36"/>
      <c r="G819" s="36"/>
      <c r="H819" s="36"/>
    </row>
    <row r="820" spans="1:8" ht="14.25" customHeight="1" x14ac:dyDescent="0.25">
      <c r="A820" s="36"/>
      <c r="B820" s="36"/>
      <c r="C820" s="36"/>
      <c r="D820" s="36"/>
      <c r="E820" s="50"/>
      <c r="F820" s="36"/>
      <c r="G820" s="36"/>
      <c r="H820" s="36"/>
    </row>
    <row r="821" spans="1:8" ht="14.25" customHeight="1" x14ac:dyDescent="0.25">
      <c r="A821" s="36"/>
      <c r="B821" s="36"/>
      <c r="C821" s="36"/>
      <c r="D821" s="36"/>
      <c r="E821" s="50"/>
      <c r="F821" s="36"/>
      <c r="G821" s="36"/>
      <c r="H821" s="36"/>
    </row>
    <row r="822" spans="1:8" ht="14.25" customHeight="1" x14ac:dyDescent="0.25">
      <c r="A822" s="36"/>
      <c r="B822" s="36"/>
      <c r="C822" s="36"/>
      <c r="D822" s="36"/>
      <c r="E822" s="50"/>
      <c r="F822" s="36"/>
      <c r="G822" s="36"/>
      <c r="H822" s="36"/>
    </row>
    <row r="823" spans="1:8" ht="14.25" customHeight="1" x14ac:dyDescent="0.25">
      <c r="A823" s="36"/>
      <c r="B823" s="36"/>
      <c r="C823" s="36"/>
      <c r="D823" s="36"/>
      <c r="E823" s="50"/>
      <c r="F823" s="36"/>
      <c r="G823" s="36"/>
      <c r="H823" s="36"/>
    </row>
    <row r="824" spans="1:8" ht="14.25" customHeight="1" x14ac:dyDescent="0.25">
      <c r="A824" s="36"/>
      <c r="B824" s="36"/>
      <c r="C824" s="36"/>
      <c r="D824" s="36"/>
      <c r="E824" s="50"/>
      <c r="F824" s="36"/>
      <c r="G824" s="36"/>
      <c r="H824" s="36"/>
    </row>
    <row r="825" spans="1:8" ht="14.25" customHeight="1" x14ac:dyDescent="0.25">
      <c r="A825" s="36"/>
      <c r="B825" s="36"/>
      <c r="C825" s="36"/>
      <c r="D825" s="36"/>
      <c r="E825" s="50"/>
      <c r="F825" s="36"/>
      <c r="G825" s="36"/>
      <c r="H825" s="36"/>
    </row>
    <row r="826" spans="1:8" ht="14.25" customHeight="1" x14ac:dyDescent="0.25">
      <c r="A826" s="36"/>
      <c r="B826" s="36"/>
      <c r="C826" s="36"/>
      <c r="D826" s="36"/>
      <c r="E826" s="50"/>
      <c r="F826" s="36"/>
      <c r="G826" s="36"/>
      <c r="H826" s="36"/>
    </row>
    <row r="827" spans="1:8" ht="14.25" customHeight="1" x14ac:dyDescent="0.25">
      <c r="A827" s="36"/>
      <c r="B827" s="36"/>
      <c r="C827" s="36"/>
      <c r="D827" s="36"/>
      <c r="E827" s="50"/>
      <c r="F827" s="36"/>
      <c r="G827" s="36"/>
      <c r="H827" s="36"/>
    </row>
    <row r="828" spans="1:8" ht="14.25" customHeight="1" x14ac:dyDescent="0.25">
      <c r="A828" s="36"/>
      <c r="B828" s="36"/>
      <c r="C828" s="36"/>
      <c r="D828" s="36"/>
      <c r="E828" s="50"/>
      <c r="F828" s="36"/>
      <c r="G828" s="36"/>
      <c r="H828" s="36"/>
    </row>
    <row r="829" spans="1:8" ht="14.25" customHeight="1" x14ac:dyDescent="0.25">
      <c r="A829" s="36"/>
      <c r="B829" s="36"/>
      <c r="C829" s="36"/>
      <c r="D829" s="36"/>
      <c r="E829" s="50"/>
      <c r="F829" s="36"/>
      <c r="G829" s="36"/>
      <c r="H829" s="36"/>
    </row>
    <row r="830" spans="1:8" ht="14.25" customHeight="1" x14ac:dyDescent="0.25">
      <c r="A830" s="36"/>
      <c r="B830" s="36"/>
      <c r="C830" s="36"/>
      <c r="D830" s="36"/>
      <c r="E830" s="50"/>
      <c r="F830" s="36"/>
      <c r="G830" s="36"/>
      <c r="H830" s="36"/>
    </row>
    <row r="831" spans="1:8" ht="14.25" customHeight="1" x14ac:dyDescent="0.25">
      <c r="A831" s="36"/>
      <c r="B831" s="36"/>
      <c r="C831" s="36"/>
      <c r="D831" s="36"/>
      <c r="E831" s="50"/>
      <c r="F831" s="36"/>
      <c r="G831" s="36"/>
      <c r="H831" s="36"/>
    </row>
    <row r="832" spans="1:8" ht="14.25" customHeight="1" x14ac:dyDescent="0.25">
      <c r="A832" s="36"/>
      <c r="B832" s="36"/>
      <c r="C832" s="36"/>
      <c r="D832" s="36"/>
      <c r="E832" s="50"/>
      <c r="F832" s="36"/>
      <c r="G832" s="36"/>
      <c r="H832" s="36"/>
    </row>
    <row r="833" spans="1:8" ht="14.25" customHeight="1" x14ac:dyDescent="0.25">
      <c r="A833" s="36"/>
      <c r="B833" s="36"/>
      <c r="C833" s="36"/>
      <c r="D833" s="36"/>
      <c r="E833" s="50"/>
      <c r="F833" s="36"/>
      <c r="G833" s="36"/>
      <c r="H833" s="36"/>
    </row>
    <row r="834" spans="1:8" ht="14.25" customHeight="1" x14ac:dyDescent="0.25">
      <c r="A834" s="36"/>
      <c r="B834" s="36"/>
      <c r="C834" s="36"/>
      <c r="D834" s="36"/>
      <c r="E834" s="50"/>
      <c r="F834" s="36"/>
      <c r="G834" s="36"/>
      <c r="H834" s="36"/>
    </row>
    <row r="835" spans="1:8" ht="14.25" customHeight="1" x14ac:dyDescent="0.25">
      <c r="A835" s="36"/>
      <c r="B835" s="36"/>
      <c r="C835" s="36"/>
      <c r="D835" s="36"/>
      <c r="E835" s="50"/>
      <c r="F835" s="36"/>
      <c r="G835" s="36"/>
      <c r="H835" s="36"/>
    </row>
    <row r="836" spans="1:8" ht="14.25" customHeight="1" x14ac:dyDescent="0.25">
      <c r="A836" s="36"/>
      <c r="B836" s="36"/>
      <c r="C836" s="36"/>
      <c r="D836" s="36"/>
      <c r="E836" s="50"/>
      <c r="F836" s="36"/>
      <c r="G836" s="36"/>
      <c r="H836" s="36"/>
    </row>
    <row r="837" spans="1:8" ht="14.25" customHeight="1" x14ac:dyDescent="0.25">
      <c r="A837" s="36"/>
      <c r="B837" s="36"/>
      <c r="C837" s="36"/>
      <c r="D837" s="36"/>
      <c r="E837" s="50"/>
      <c r="F837" s="36"/>
      <c r="G837" s="36"/>
      <c r="H837" s="36"/>
    </row>
    <row r="838" spans="1:8" ht="14.25" customHeight="1" x14ac:dyDescent="0.25">
      <c r="A838" s="36"/>
      <c r="B838" s="36"/>
      <c r="C838" s="36"/>
      <c r="D838" s="36"/>
      <c r="E838" s="50"/>
      <c r="F838" s="36"/>
      <c r="G838" s="36"/>
      <c r="H838" s="36"/>
    </row>
    <row r="839" spans="1:8" ht="14.25" customHeight="1" x14ac:dyDescent="0.25">
      <c r="A839" s="36"/>
      <c r="B839" s="36"/>
      <c r="C839" s="36"/>
      <c r="D839" s="36"/>
      <c r="E839" s="50"/>
      <c r="F839" s="36"/>
      <c r="G839" s="36"/>
      <c r="H839" s="36"/>
    </row>
    <row r="840" spans="1:8" ht="14.25" customHeight="1" x14ac:dyDescent="0.25">
      <c r="A840" s="36"/>
      <c r="B840" s="36"/>
      <c r="C840" s="36"/>
      <c r="D840" s="36"/>
      <c r="E840" s="50"/>
      <c r="F840" s="36"/>
      <c r="G840" s="36"/>
      <c r="H840" s="36"/>
    </row>
    <row r="841" spans="1:8" ht="14.25" customHeight="1" x14ac:dyDescent="0.25">
      <c r="A841" s="36"/>
      <c r="B841" s="36"/>
      <c r="C841" s="36"/>
      <c r="D841" s="36"/>
      <c r="E841" s="50"/>
      <c r="F841" s="36"/>
      <c r="G841" s="36"/>
      <c r="H841" s="36"/>
    </row>
    <row r="842" spans="1:8" ht="14.25" customHeight="1" x14ac:dyDescent="0.25">
      <c r="A842" s="36"/>
      <c r="B842" s="36"/>
      <c r="C842" s="36"/>
      <c r="D842" s="36"/>
      <c r="E842" s="50"/>
      <c r="F842" s="36"/>
      <c r="G842" s="36"/>
      <c r="H842" s="36"/>
    </row>
    <row r="843" spans="1:8" ht="14.25" customHeight="1" x14ac:dyDescent="0.25">
      <c r="A843" s="36"/>
      <c r="B843" s="36"/>
      <c r="C843" s="36"/>
      <c r="D843" s="36"/>
      <c r="E843" s="50"/>
      <c r="F843" s="36"/>
      <c r="G843" s="36"/>
      <c r="H843" s="36"/>
    </row>
    <row r="844" spans="1:8" ht="14.25" customHeight="1" x14ac:dyDescent="0.25">
      <c r="A844" s="36"/>
      <c r="B844" s="36"/>
      <c r="C844" s="36"/>
      <c r="D844" s="36"/>
      <c r="E844" s="50"/>
      <c r="F844" s="36"/>
      <c r="G844" s="36"/>
      <c r="H844" s="36"/>
    </row>
    <row r="845" spans="1:8" ht="14.25" customHeight="1" x14ac:dyDescent="0.25">
      <c r="A845" s="36"/>
      <c r="B845" s="36"/>
      <c r="C845" s="36"/>
      <c r="D845" s="36"/>
      <c r="E845" s="50"/>
      <c r="F845" s="36"/>
      <c r="G845" s="36"/>
      <c r="H845" s="36"/>
    </row>
    <row r="846" spans="1:8" ht="14.25" customHeight="1" x14ac:dyDescent="0.25">
      <c r="A846" s="36"/>
      <c r="B846" s="36"/>
      <c r="C846" s="36"/>
      <c r="D846" s="36"/>
      <c r="E846" s="50"/>
      <c r="F846" s="36"/>
      <c r="G846" s="36"/>
      <c r="H846" s="36"/>
    </row>
    <row r="847" spans="1:8" ht="14.25" customHeight="1" x14ac:dyDescent="0.25">
      <c r="A847" s="36"/>
      <c r="B847" s="36"/>
      <c r="C847" s="36"/>
      <c r="D847" s="36"/>
      <c r="E847" s="50"/>
      <c r="F847" s="36"/>
      <c r="G847" s="36"/>
      <c r="H847" s="36"/>
    </row>
    <row r="848" spans="1:8" ht="14.25" customHeight="1" x14ac:dyDescent="0.25">
      <c r="A848" s="36"/>
      <c r="B848" s="36"/>
      <c r="C848" s="36"/>
      <c r="D848" s="36"/>
      <c r="E848" s="50"/>
      <c r="F848" s="36"/>
      <c r="G848" s="36"/>
      <c r="H848" s="36"/>
    </row>
    <row r="849" spans="1:8" ht="14.25" customHeight="1" x14ac:dyDescent="0.25">
      <c r="A849" s="36"/>
      <c r="B849" s="36"/>
      <c r="C849" s="36"/>
      <c r="D849" s="36"/>
      <c r="E849" s="50"/>
      <c r="F849" s="36"/>
      <c r="G849" s="36"/>
      <c r="H849" s="36"/>
    </row>
    <row r="850" spans="1:8" ht="14.25" customHeight="1" x14ac:dyDescent="0.25">
      <c r="A850" s="36"/>
      <c r="B850" s="36"/>
      <c r="C850" s="36"/>
      <c r="D850" s="36"/>
      <c r="E850" s="50"/>
      <c r="F850" s="36"/>
      <c r="G850" s="36"/>
      <c r="H850" s="36"/>
    </row>
    <row r="851" spans="1:8" ht="14.25" customHeight="1" x14ac:dyDescent="0.25">
      <c r="A851" s="36"/>
      <c r="B851" s="36"/>
      <c r="C851" s="36"/>
      <c r="D851" s="36"/>
      <c r="E851" s="50"/>
      <c r="F851" s="36"/>
      <c r="G851" s="36"/>
      <c r="H851" s="36"/>
    </row>
    <row r="852" spans="1:8" ht="14.25" customHeight="1" x14ac:dyDescent="0.25">
      <c r="A852" s="36"/>
      <c r="B852" s="36"/>
      <c r="C852" s="36"/>
      <c r="D852" s="36"/>
      <c r="E852" s="50"/>
      <c r="F852" s="36"/>
      <c r="G852" s="36"/>
      <c r="H852" s="36"/>
    </row>
    <row r="853" spans="1:8" ht="14.25" customHeight="1" x14ac:dyDescent="0.25">
      <c r="A853" s="36"/>
      <c r="B853" s="36"/>
      <c r="C853" s="36"/>
      <c r="D853" s="36"/>
      <c r="E853" s="50"/>
      <c r="F853" s="36"/>
      <c r="G853" s="36"/>
      <c r="H853" s="36"/>
    </row>
    <row r="854" spans="1:8" ht="14.25" customHeight="1" x14ac:dyDescent="0.25">
      <c r="A854" s="36"/>
      <c r="B854" s="36"/>
      <c r="C854" s="36"/>
      <c r="D854" s="36"/>
      <c r="E854" s="50"/>
      <c r="F854" s="36"/>
      <c r="G854" s="36"/>
      <c r="H854" s="36"/>
    </row>
    <row r="855" spans="1:8" ht="14.25" customHeight="1" x14ac:dyDescent="0.25">
      <c r="A855" s="36"/>
      <c r="B855" s="36"/>
      <c r="C855" s="36"/>
      <c r="D855" s="36"/>
      <c r="E855" s="50"/>
      <c r="F855" s="36"/>
      <c r="G855" s="36"/>
      <c r="H855" s="36"/>
    </row>
    <row r="856" spans="1:8" ht="14.25" customHeight="1" x14ac:dyDescent="0.25">
      <c r="A856" s="36"/>
      <c r="B856" s="36"/>
      <c r="C856" s="36"/>
      <c r="D856" s="36"/>
      <c r="E856" s="50"/>
      <c r="F856" s="36"/>
      <c r="G856" s="36"/>
      <c r="H856" s="36"/>
    </row>
    <row r="857" spans="1:8" ht="14.25" customHeight="1" x14ac:dyDescent="0.25">
      <c r="A857" s="36"/>
      <c r="B857" s="36"/>
      <c r="C857" s="36"/>
      <c r="D857" s="36"/>
      <c r="E857" s="50"/>
      <c r="F857" s="36"/>
      <c r="G857" s="36"/>
      <c r="H857" s="36"/>
    </row>
    <row r="858" spans="1:8" ht="14.25" customHeight="1" x14ac:dyDescent="0.25">
      <c r="A858" s="36"/>
      <c r="B858" s="36"/>
      <c r="C858" s="36"/>
      <c r="D858" s="36"/>
      <c r="E858" s="50"/>
      <c r="F858" s="36"/>
      <c r="G858" s="36"/>
      <c r="H858" s="36"/>
    </row>
    <row r="859" spans="1:8" ht="14.25" customHeight="1" x14ac:dyDescent="0.25">
      <c r="A859" s="36"/>
      <c r="B859" s="36"/>
      <c r="C859" s="36"/>
      <c r="D859" s="36"/>
      <c r="E859" s="50"/>
      <c r="F859" s="36"/>
      <c r="G859" s="36"/>
      <c r="H859" s="36"/>
    </row>
    <row r="860" spans="1:8" ht="14.25" customHeight="1" x14ac:dyDescent="0.25">
      <c r="A860" s="36"/>
      <c r="B860" s="36"/>
      <c r="C860" s="36"/>
      <c r="D860" s="36"/>
      <c r="E860" s="50"/>
      <c r="F860" s="36"/>
      <c r="G860" s="36"/>
      <c r="H860" s="36"/>
    </row>
    <row r="861" spans="1:8" ht="14.25" customHeight="1" x14ac:dyDescent="0.25">
      <c r="A861" s="36"/>
      <c r="B861" s="36"/>
      <c r="C861" s="36"/>
      <c r="D861" s="36"/>
      <c r="E861" s="50"/>
      <c r="F861" s="36"/>
      <c r="G861" s="36"/>
      <c r="H861" s="36"/>
    </row>
    <row r="862" spans="1:8" ht="14.25" customHeight="1" x14ac:dyDescent="0.25">
      <c r="A862" s="36"/>
      <c r="B862" s="36"/>
      <c r="C862" s="36"/>
      <c r="D862" s="36"/>
      <c r="E862" s="50"/>
      <c r="F862" s="36"/>
      <c r="G862" s="36"/>
      <c r="H862" s="36"/>
    </row>
    <row r="863" spans="1:8" ht="14.25" customHeight="1" x14ac:dyDescent="0.25">
      <c r="A863" s="36"/>
      <c r="B863" s="36"/>
      <c r="C863" s="36"/>
      <c r="D863" s="36"/>
      <c r="E863" s="50"/>
      <c r="F863" s="36"/>
      <c r="G863" s="36"/>
      <c r="H863" s="36"/>
    </row>
    <row r="864" spans="1:8" ht="14.25" customHeight="1" x14ac:dyDescent="0.25">
      <c r="A864" s="36"/>
      <c r="B864" s="36"/>
      <c r="C864" s="36"/>
      <c r="D864" s="36"/>
      <c r="E864" s="50"/>
      <c r="F864" s="36"/>
      <c r="G864" s="36"/>
      <c r="H864" s="36"/>
    </row>
    <row r="865" spans="1:8" ht="14.25" customHeight="1" x14ac:dyDescent="0.25">
      <c r="A865" s="36"/>
      <c r="B865" s="36"/>
      <c r="C865" s="36"/>
      <c r="D865" s="36"/>
      <c r="E865" s="50"/>
      <c r="F865" s="36"/>
      <c r="G865" s="36"/>
      <c r="H865" s="36"/>
    </row>
    <row r="866" spans="1:8" ht="14.25" customHeight="1" x14ac:dyDescent="0.25">
      <c r="A866" s="36"/>
      <c r="B866" s="36"/>
      <c r="C866" s="36"/>
      <c r="D866" s="36"/>
      <c r="E866" s="50"/>
      <c r="F866" s="36"/>
      <c r="G866" s="36"/>
      <c r="H866" s="36"/>
    </row>
    <row r="867" spans="1:8" ht="14.25" customHeight="1" x14ac:dyDescent="0.25">
      <c r="A867" s="36"/>
      <c r="B867" s="36"/>
      <c r="C867" s="36"/>
      <c r="D867" s="36"/>
      <c r="E867" s="50"/>
      <c r="F867" s="36"/>
      <c r="G867" s="36"/>
      <c r="H867" s="36"/>
    </row>
    <row r="868" spans="1:8" ht="14.25" customHeight="1" x14ac:dyDescent="0.25">
      <c r="A868" s="36"/>
      <c r="B868" s="36"/>
      <c r="C868" s="36"/>
      <c r="D868" s="36"/>
      <c r="E868" s="50"/>
      <c r="F868" s="36"/>
      <c r="G868" s="36"/>
      <c r="H868" s="36"/>
    </row>
    <row r="869" spans="1:8" ht="14.25" customHeight="1" x14ac:dyDescent="0.25">
      <c r="A869" s="36"/>
      <c r="B869" s="36"/>
      <c r="C869" s="36"/>
      <c r="D869" s="36"/>
      <c r="E869" s="50"/>
      <c r="F869" s="36"/>
      <c r="G869" s="36"/>
      <c r="H869" s="36"/>
    </row>
    <row r="870" spans="1:8" ht="14.25" customHeight="1" x14ac:dyDescent="0.25">
      <c r="A870" s="36"/>
      <c r="B870" s="36"/>
      <c r="C870" s="36"/>
      <c r="D870" s="36"/>
      <c r="E870" s="50"/>
      <c r="F870" s="36"/>
      <c r="G870" s="36"/>
      <c r="H870" s="36"/>
    </row>
    <row r="871" spans="1:8" ht="14.25" customHeight="1" x14ac:dyDescent="0.25">
      <c r="A871" s="36"/>
      <c r="B871" s="36"/>
      <c r="C871" s="36"/>
      <c r="D871" s="36"/>
      <c r="E871" s="50"/>
      <c r="F871" s="36"/>
      <c r="G871" s="36"/>
      <c r="H871" s="36"/>
    </row>
    <row r="872" spans="1:8" ht="14.25" customHeight="1" x14ac:dyDescent="0.25">
      <c r="A872" s="36"/>
      <c r="B872" s="36"/>
      <c r="C872" s="36"/>
      <c r="D872" s="36"/>
      <c r="E872" s="50"/>
      <c r="F872" s="36"/>
      <c r="G872" s="36"/>
      <c r="H872" s="36"/>
    </row>
    <row r="873" spans="1:8" ht="14.25" customHeight="1" x14ac:dyDescent="0.25">
      <c r="A873" s="36"/>
      <c r="B873" s="36"/>
      <c r="C873" s="36"/>
      <c r="D873" s="36"/>
      <c r="E873" s="50"/>
      <c r="F873" s="36"/>
      <c r="G873" s="36"/>
      <c r="H873" s="36"/>
    </row>
    <row r="874" spans="1:8" ht="14.25" customHeight="1" x14ac:dyDescent="0.25">
      <c r="A874" s="36"/>
      <c r="B874" s="36"/>
      <c r="C874" s="36"/>
      <c r="D874" s="36"/>
      <c r="E874" s="50"/>
      <c r="F874" s="36"/>
      <c r="G874" s="36"/>
      <c r="H874" s="36"/>
    </row>
    <row r="875" spans="1:8" ht="14.25" customHeight="1" x14ac:dyDescent="0.25">
      <c r="A875" s="36"/>
      <c r="B875" s="36"/>
      <c r="C875" s="36"/>
      <c r="D875" s="36"/>
      <c r="E875" s="50"/>
      <c r="F875" s="36"/>
      <c r="G875" s="36"/>
      <c r="H875" s="36"/>
    </row>
    <row r="876" spans="1:8" ht="14.25" customHeight="1" x14ac:dyDescent="0.25">
      <c r="A876" s="36"/>
      <c r="B876" s="36"/>
      <c r="C876" s="36"/>
      <c r="D876" s="36"/>
      <c r="E876" s="50"/>
      <c r="F876" s="36"/>
      <c r="G876" s="36"/>
      <c r="H876" s="36"/>
    </row>
    <row r="877" spans="1:8" ht="14.25" customHeight="1" x14ac:dyDescent="0.25">
      <c r="A877" s="36"/>
      <c r="B877" s="36"/>
      <c r="C877" s="36"/>
      <c r="D877" s="36"/>
      <c r="E877" s="50"/>
      <c r="F877" s="36"/>
      <c r="G877" s="36"/>
      <c r="H877" s="36"/>
    </row>
    <row r="878" spans="1:8" ht="14.25" customHeight="1" x14ac:dyDescent="0.25">
      <c r="A878" s="36"/>
      <c r="B878" s="36"/>
      <c r="C878" s="36"/>
      <c r="D878" s="36"/>
      <c r="E878" s="50"/>
      <c r="F878" s="36"/>
      <c r="G878" s="36"/>
      <c r="H878" s="36"/>
    </row>
    <row r="879" spans="1:8" ht="14.25" customHeight="1" x14ac:dyDescent="0.25">
      <c r="A879" s="36"/>
      <c r="B879" s="36"/>
      <c r="C879" s="36"/>
      <c r="D879" s="36"/>
      <c r="E879" s="50"/>
      <c r="F879" s="36"/>
      <c r="G879" s="36"/>
      <c r="H879" s="36"/>
    </row>
    <row r="880" spans="1:8" ht="14.25" customHeight="1" x14ac:dyDescent="0.25">
      <c r="A880" s="36"/>
      <c r="B880" s="36"/>
      <c r="C880" s="36"/>
      <c r="D880" s="36"/>
      <c r="E880" s="50"/>
      <c r="F880" s="36"/>
      <c r="G880" s="36"/>
      <c r="H880" s="36"/>
    </row>
    <row r="881" spans="1:8" ht="14.25" customHeight="1" x14ac:dyDescent="0.25">
      <c r="A881" s="36"/>
      <c r="B881" s="36"/>
      <c r="C881" s="36"/>
      <c r="D881" s="36"/>
      <c r="E881" s="50"/>
      <c r="F881" s="36"/>
      <c r="G881" s="36"/>
      <c r="H881" s="36"/>
    </row>
    <row r="882" spans="1:8" ht="14.25" customHeight="1" x14ac:dyDescent="0.25">
      <c r="A882" s="36"/>
      <c r="B882" s="36"/>
      <c r="C882" s="36"/>
      <c r="D882" s="36"/>
      <c r="E882" s="50"/>
      <c r="F882" s="36"/>
      <c r="G882" s="36"/>
      <c r="H882" s="36"/>
    </row>
    <row r="883" spans="1:8" ht="14.25" customHeight="1" x14ac:dyDescent="0.25">
      <c r="A883" s="36"/>
      <c r="B883" s="36"/>
      <c r="C883" s="36"/>
      <c r="D883" s="36"/>
      <c r="E883" s="50"/>
      <c r="F883" s="36"/>
      <c r="G883" s="36"/>
      <c r="H883" s="36"/>
    </row>
    <row r="884" spans="1:8" ht="14.25" customHeight="1" x14ac:dyDescent="0.25">
      <c r="A884" s="36"/>
      <c r="B884" s="36"/>
      <c r="C884" s="36"/>
      <c r="D884" s="36"/>
      <c r="E884" s="50"/>
      <c r="F884" s="36"/>
      <c r="G884" s="36"/>
      <c r="H884" s="36"/>
    </row>
    <row r="885" spans="1:8" ht="14.25" customHeight="1" x14ac:dyDescent="0.25">
      <c r="A885" s="36"/>
      <c r="B885" s="36"/>
      <c r="C885" s="36"/>
      <c r="D885" s="36"/>
      <c r="E885" s="50"/>
      <c r="F885" s="36"/>
      <c r="G885" s="36"/>
      <c r="H885" s="36"/>
    </row>
    <row r="886" spans="1:8" ht="14.25" customHeight="1" x14ac:dyDescent="0.25">
      <c r="A886" s="36"/>
      <c r="B886" s="36"/>
      <c r="C886" s="36"/>
      <c r="D886" s="36"/>
      <c r="E886" s="50"/>
      <c r="F886" s="36"/>
      <c r="G886" s="36"/>
      <c r="H886" s="36"/>
    </row>
    <row r="887" spans="1:8" ht="14.25" customHeight="1" x14ac:dyDescent="0.25">
      <c r="A887" s="36"/>
      <c r="B887" s="36"/>
      <c r="C887" s="36"/>
      <c r="D887" s="36"/>
      <c r="E887" s="50"/>
      <c r="F887" s="36"/>
      <c r="G887" s="36"/>
      <c r="H887" s="36"/>
    </row>
    <row r="888" spans="1:8" ht="14.25" customHeight="1" x14ac:dyDescent="0.25">
      <c r="A888" s="36"/>
      <c r="B888" s="36"/>
      <c r="C888" s="36"/>
      <c r="D888" s="36"/>
      <c r="E888" s="50"/>
      <c r="F888" s="36"/>
      <c r="G888" s="36"/>
      <c r="H888" s="36"/>
    </row>
    <row r="889" spans="1:8" ht="14.25" customHeight="1" x14ac:dyDescent="0.25">
      <c r="A889" s="36"/>
      <c r="B889" s="36"/>
      <c r="C889" s="36"/>
      <c r="D889" s="36"/>
      <c r="E889" s="50"/>
      <c r="F889" s="36"/>
      <c r="G889" s="36"/>
      <c r="H889" s="36"/>
    </row>
    <row r="890" spans="1:8" ht="14.25" customHeight="1" x14ac:dyDescent="0.25">
      <c r="A890" s="36"/>
      <c r="B890" s="36"/>
      <c r="C890" s="36"/>
      <c r="D890" s="36"/>
      <c r="E890" s="50"/>
      <c r="F890" s="36"/>
      <c r="G890" s="36"/>
      <c r="H890" s="36"/>
    </row>
    <row r="891" spans="1:8" ht="14.25" customHeight="1" x14ac:dyDescent="0.25">
      <c r="A891" s="36"/>
      <c r="B891" s="36"/>
      <c r="C891" s="36"/>
      <c r="D891" s="36"/>
      <c r="E891" s="50"/>
      <c r="F891" s="36"/>
      <c r="G891" s="36"/>
      <c r="H891" s="36"/>
    </row>
    <row r="892" spans="1:8" ht="14.25" customHeight="1" x14ac:dyDescent="0.25">
      <c r="A892" s="36"/>
      <c r="B892" s="36"/>
      <c r="C892" s="36"/>
      <c r="D892" s="36"/>
      <c r="E892" s="50"/>
      <c r="F892" s="36"/>
      <c r="G892" s="36"/>
      <c r="H892" s="36"/>
    </row>
    <row r="893" spans="1:8" ht="14.25" customHeight="1" x14ac:dyDescent="0.25">
      <c r="A893" s="36"/>
      <c r="B893" s="36"/>
      <c r="C893" s="36"/>
      <c r="D893" s="36"/>
      <c r="E893" s="50"/>
      <c r="F893" s="36"/>
      <c r="G893" s="36"/>
      <c r="H893" s="36"/>
    </row>
    <row r="894" spans="1:8" ht="14.25" customHeight="1" x14ac:dyDescent="0.25">
      <c r="A894" s="36"/>
      <c r="B894" s="36"/>
      <c r="C894" s="36"/>
      <c r="D894" s="36"/>
      <c r="E894" s="50"/>
      <c r="F894" s="36"/>
      <c r="G894" s="36"/>
      <c r="H894" s="36"/>
    </row>
    <row r="895" spans="1:8" ht="14.25" customHeight="1" x14ac:dyDescent="0.25">
      <c r="A895" s="36"/>
      <c r="B895" s="36"/>
      <c r="C895" s="36"/>
      <c r="D895" s="36"/>
      <c r="E895" s="50"/>
      <c r="F895" s="36"/>
      <c r="G895" s="36"/>
      <c r="H895" s="36"/>
    </row>
    <row r="896" spans="1:8" ht="14.25" customHeight="1" x14ac:dyDescent="0.25">
      <c r="A896" s="36"/>
      <c r="B896" s="36"/>
      <c r="C896" s="36"/>
      <c r="D896" s="36"/>
      <c r="E896" s="50"/>
      <c r="F896" s="36"/>
      <c r="G896" s="36"/>
      <c r="H896" s="36"/>
    </row>
    <row r="897" spans="1:8" ht="14.25" customHeight="1" x14ac:dyDescent="0.25">
      <c r="A897" s="36"/>
      <c r="B897" s="36"/>
      <c r="C897" s="36"/>
      <c r="D897" s="36"/>
      <c r="E897" s="50"/>
      <c r="F897" s="36"/>
      <c r="G897" s="36"/>
      <c r="H897" s="36"/>
    </row>
    <row r="898" spans="1:8" ht="14.25" customHeight="1" x14ac:dyDescent="0.25">
      <c r="A898" s="36"/>
      <c r="B898" s="36"/>
      <c r="C898" s="36"/>
      <c r="D898" s="36"/>
      <c r="E898" s="50"/>
      <c r="F898" s="36"/>
      <c r="G898" s="36"/>
      <c r="H898" s="36"/>
    </row>
    <row r="899" spans="1:8" ht="14.25" customHeight="1" x14ac:dyDescent="0.25">
      <c r="A899" s="36"/>
      <c r="B899" s="36"/>
      <c r="C899" s="36"/>
      <c r="D899" s="36"/>
      <c r="E899" s="50"/>
      <c r="F899" s="36"/>
      <c r="G899" s="36"/>
      <c r="H899" s="36"/>
    </row>
    <row r="900" spans="1:8" ht="14.25" customHeight="1" x14ac:dyDescent="0.25">
      <c r="A900" s="36"/>
      <c r="B900" s="36"/>
      <c r="C900" s="36"/>
      <c r="D900" s="36"/>
      <c r="E900" s="50"/>
      <c r="F900" s="36"/>
      <c r="G900" s="36"/>
      <c r="H900" s="36"/>
    </row>
    <row r="901" spans="1:8" ht="14.25" customHeight="1" x14ac:dyDescent="0.25">
      <c r="A901" s="36"/>
      <c r="B901" s="36"/>
      <c r="C901" s="36"/>
      <c r="D901" s="36"/>
      <c r="E901" s="50"/>
      <c r="F901" s="36"/>
      <c r="G901" s="36"/>
      <c r="H901" s="36"/>
    </row>
    <row r="902" spans="1:8" ht="14.25" customHeight="1" x14ac:dyDescent="0.25">
      <c r="A902" s="36"/>
      <c r="B902" s="36"/>
      <c r="C902" s="36"/>
      <c r="D902" s="36"/>
      <c r="E902" s="50"/>
      <c r="F902" s="36"/>
      <c r="G902" s="36"/>
      <c r="H902" s="36"/>
    </row>
    <row r="903" spans="1:8" ht="14.25" customHeight="1" x14ac:dyDescent="0.25">
      <c r="A903" s="36"/>
      <c r="B903" s="36"/>
      <c r="C903" s="36"/>
      <c r="D903" s="36"/>
      <c r="E903" s="50"/>
      <c r="F903" s="36"/>
      <c r="G903" s="36"/>
      <c r="H903" s="36"/>
    </row>
    <row r="904" spans="1:8" ht="14.25" customHeight="1" x14ac:dyDescent="0.25">
      <c r="A904" s="36"/>
      <c r="B904" s="36"/>
      <c r="C904" s="36"/>
      <c r="D904" s="36"/>
      <c r="E904" s="50"/>
      <c r="F904" s="36"/>
      <c r="G904" s="36"/>
      <c r="H904" s="36"/>
    </row>
    <row r="905" spans="1:8" ht="14.25" customHeight="1" x14ac:dyDescent="0.25">
      <c r="A905" s="36"/>
      <c r="B905" s="36"/>
      <c r="C905" s="36"/>
      <c r="D905" s="36"/>
      <c r="E905" s="50"/>
      <c r="F905" s="36"/>
      <c r="G905" s="36"/>
      <c r="H905" s="36"/>
    </row>
    <row r="906" spans="1:8" ht="14.25" customHeight="1" x14ac:dyDescent="0.25">
      <c r="A906" s="36"/>
      <c r="B906" s="36"/>
      <c r="C906" s="36"/>
      <c r="D906" s="36"/>
      <c r="E906" s="50"/>
      <c r="F906" s="36"/>
      <c r="G906" s="36"/>
      <c r="H906" s="36"/>
    </row>
    <row r="907" spans="1:8" ht="14.25" customHeight="1" x14ac:dyDescent="0.25">
      <c r="A907" s="36"/>
      <c r="B907" s="36"/>
      <c r="C907" s="36"/>
      <c r="D907" s="36"/>
      <c r="E907" s="50"/>
      <c r="F907" s="36"/>
      <c r="G907" s="36"/>
      <c r="H907" s="36"/>
    </row>
    <row r="908" spans="1:8" ht="14.25" customHeight="1" x14ac:dyDescent="0.25">
      <c r="A908" s="36"/>
      <c r="B908" s="36"/>
      <c r="C908" s="36"/>
      <c r="D908" s="36"/>
      <c r="E908" s="50"/>
      <c r="F908" s="36"/>
      <c r="G908" s="36"/>
      <c r="H908" s="36"/>
    </row>
    <row r="909" spans="1:8" ht="14.25" customHeight="1" x14ac:dyDescent="0.25">
      <c r="A909" s="36"/>
      <c r="B909" s="36"/>
      <c r="C909" s="36"/>
      <c r="D909" s="36"/>
      <c r="E909" s="50"/>
      <c r="F909" s="36"/>
      <c r="G909" s="36"/>
      <c r="H909" s="36"/>
    </row>
    <row r="910" spans="1:8" ht="14.25" customHeight="1" x14ac:dyDescent="0.25">
      <c r="A910" s="36"/>
      <c r="B910" s="36"/>
      <c r="C910" s="36"/>
      <c r="D910" s="36"/>
      <c r="E910" s="50"/>
      <c r="F910" s="36"/>
      <c r="G910" s="36"/>
      <c r="H910" s="36"/>
    </row>
    <row r="911" spans="1:8" ht="14.25" customHeight="1" x14ac:dyDescent="0.25">
      <c r="A911" s="36"/>
      <c r="B911" s="36"/>
      <c r="C911" s="36"/>
      <c r="D911" s="36"/>
      <c r="E911" s="50"/>
      <c r="F911" s="36"/>
      <c r="G911" s="36"/>
      <c r="H911" s="36"/>
    </row>
    <row r="912" spans="1:8" ht="14.25" customHeight="1" x14ac:dyDescent="0.25">
      <c r="A912" s="36"/>
      <c r="B912" s="36"/>
      <c r="C912" s="36"/>
      <c r="D912" s="36"/>
      <c r="E912" s="50"/>
      <c r="F912" s="36"/>
      <c r="G912" s="36"/>
      <c r="H912" s="36"/>
    </row>
    <row r="913" spans="1:8" ht="14.25" customHeight="1" x14ac:dyDescent="0.25">
      <c r="A913" s="36"/>
      <c r="B913" s="36"/>
      <c r="C913" s="36"/>
      <c r="D913" s="36"/>
      <c r="E913" s="50"/>
      <c r="F913" s="36"/>
      <c r="G913" s="36"/>
      <c r="H913" s="36"/>
    </row>
    <row r="914" spans="1:8" ht="14.25" customHeight="1" x14ac:dyDescent="0.25">
      <c r="A914" s="36"/>
      <c r="B914" s="36"/>
      <c r="C914" s="36"/>
      <c r="D914" s="36"/>
      <c r="E914" s="50"/>
      <c r="F914" s="36"/>
      <c r="G914" s="36"/>
      <c r="H914" s="36"/>
    </row>
    <row r="915" spans="1:8" ht="14.25" customHeight="1" x14ac:dyDescent="0.25">
      <c r="A915" s="36"/>
      <c r="B915" s="36"/>
      <c r="C915" s="36"/>
      <c r="D915" s="36"/>
      <c r="E915" s="50"/>
      <c r="F915" s="36"/>
      <c r="G915" s="36"/>
      <c r="H915" s="36"/>
    </row>
    <row r="916" spans="1:8" ht="14.25" customHeight="1" x14ac:dyDescent="0.25">
      <c r="A916" s="36"/>
      <c r="B916" s="36"/>
      <c r="C916" s="36"/>
      <c r="D916" s="36"/>
      <c r="E916" s="50"/>
      <c r="F916" s="36"/>
      <c r="G916" s="36"/>
      <c r="H916" s="36"/>
    </row>
    <row r="917" spans="1:8" ht="14.25" customHeight="1" x14ac:dyDescent="0.25">
      <c r="A917" s="36"/>
      <c r="B917" s="36"/>
      <c r="C917" s="36"/>
      <c r="D917" s="36"/>
      <c r="E917" s="50"/>
      <c r="F917" s="36"/>
      <c r="G917" s="36"/>
      <c r="H917" s="36"/>
    </row>
    <row r="918" spans="1:8" ht="14.25" customHeight="1" x14ac:dyDescent="0.25">
      <c r="A918" s="36"/>
      <c r="B918" s="36"/>
      <c r="C918" s="36"/>
      <c r="D918" s="36"/>
      <c r="E918" s="50"/>
      <c r="F918" s="36"/>
      <c r="G918" s="36"/>
      <c r="H918" s="36"/>
    </row>
    <row r="919" spans="1:8" ht="14.25" customHeight="1" x14ac:dyDescent="0.25">
      <c r="A919" s="36"/>
      <c r="B919" s="36"/>
      <c r="C919" s="36"/>
      <c r="D919" s="36"/>
      <c r="E919" s="50"/>
      <c r="F919" s="36"/>
      <c r="G919" s="36"/>
      <c r="H919" s="36"/>
    </row>
    <row r="920" spans="1:8" ht="14.25" customHeight="1" x14ac:dyDescent="0.25">
      <c r="A920" s="36"/>
      <c r="B920" s="36"/>
      <c r="C920" s="36"/>
      <c r="D920" s="36"/>
      <c r="E920" s="50"/>
      <c r="F920" s="36"/>
      <c r="G920" s="36"/>
      <c r="H920" s="36"/>
    </row>
    <row r="921" spans="1:8" ht="14.25" customHeight="1" x14ac:dyDescent="0.25">
      <c r="A921" s="36"/>
      <c r="B921" s="36"/>
      <c r="C921" s="36"/>
      <c r="D921" s="36"/>
      <c r="E921" s="50"/>
      <c r="F921" s="36"/>
      <c r="G921" s="36"/>
      <c r="H921" s="36"/>
    </row>
    <row r="922" spans="1:8" ht="14.25" customHeight="1" x14ac:dyDescent="0.25">
      <c r="A922" s="36"/>
      <c r="B922" s="36"/>
      <c r="C922" s="36"/>
      <c r="D922" s="36"/>
      <c r="E922" s="50"/>
      <c r="F922" s="36"/>
      <c r="G922" s="36"/>
      <c r="H922" s="36"/>
    </row>
    <row r="923" spans="1:8" ht="14.25" customHeight="1" x14ac:dyDescent="0.25">
      <c r="A923" s="36"/>
      <c r="B923" s="36"/>
      <c r="C923" s="36"/>
      <c r="D923" s="36"/>
      <c r="E923" s="50"/>
      <c r="F923" s="36"/>
      <c r="G923" s="36"/>
      <c r="H923" s="36"/>
    </row>
    <row r="924" spans="1:8" ht="14.25" customHeight="1" x14ac:dyDescent="0.25">
      <c r="A924" s="36"/>
      <c r="B924" s="36"/>
      <c r="C924" s="36"/>
      <c r="D924" s="36"/>
      <c r="E924" s="50"/>
      <c r="F924" s="36"/>
      <c r="G924" s="36"/>
      <c r="H924" s="36"/>
    </row>
    <row r="925" spans="1:8" ht="14.25" customHeight="1" x14ac:dyDescent="0.25">
      <c r="A925" s="36"/>
      <c r="B925" s="36"/>
      <c r="C925" s="36"/>
      <c r="D925" s="36"/>
      <c r="E925" s="50"/>
      <c r="F925" s="36"/>
      <c r="G925" s="36"/>
      <c r="H925" s="36"/>
    </row>
    <row r="926" spans="1:8" ht="14.25" customHeight="1" x14ac:dyDescent="0.25">
      <c r="A926" s="36"/>
      <c r="B926" s="36"/>
      <c r="C926" s="36"/>
      <c r="D926" s="36"/>
      <c r="E926" s="50"/>
      <c r="F926" s="36"/>
      <c r="G926" s="36"/>
      <c r="H926" s="36"/>
    </row>
    <row r="927" spans="1:8" ht="14.25" customHeight="1" x14ac:dyDescent="0.25">
      <c r="A927" s="36"/>
      <c r="B927" s="36"/>
      <c r="C927" s="36"/>
      <c r="D927" s="36"/>
      <c r="E927" s="50"/>
      <c r="F927" s="36"/>
      <c r="G927" s="36"/>
      <c r="H927" s="36"/>
    </row>
    <row r="928" spans="1:8" ht="14.25" customHeight="1" x14ac:dyDescent="0.25">
      <c r="A928" s="36"/>
      <c r="B928" s="36"/>
      <c r="C928" s="36"/>
      <c r="D928" s="36"/>
      <c r="E928" s="50"/>
      <c r="F928" s="36"/>
      <c r="G928" s="36"/>
      <c r="H928" s="36"/>
    </row>
    <row r="929" spans="1:8" ht="14.25" customHeight="1" x14ac:dyDescent="0.25">
      <c r="A929" s="36"/>
      <c r="B929" s="36"/>
      <c r="C929" s="36"/>
      <c r="D929" s="36"/>
      <c r="E929" s="50"/>
      <c r="F929" s="36"/>
      <c r="G929" s="36"/>
      <c r="H929" s="36"/>
    </row>
    <row r="930" spans="1:8" ht="14.25" customHeight="1" x14ac:dyDescent="0.25">
      <c r="A930" s="36"/>
      <c r="B930" s="36"/>
      <c r="C930" s="36"/>
      <c r="D930" s="36"/>
      <c r="E930" s="50"/>
      <c r="F930" s="36"/>
      <c r="G930" s="36"/>
      <c r="H930" s="36"/>
    </row>
    <row r="931" spans="1:8" ht="14.25" customHeight="1" x14ac:dyDescent="0.25">
      <c r="A931" s="36"/>
      <c r="B931" s="36"/>
      <c r="C931" s="36"/>
      <c r="D931" s="36"/>
      <c r="E931" s="50"/>
      <c r="F931" s="36"/>
      <c r="G931" s="36"/>
      <c r="H931" s="36"/>
    </row>
    <row r="932" spans="1:8" ht="14.25" customHeight="1" x14ac:dyDescent="0.25">
      <c r="A932" s="36"/>
      <c r="B932" s="36"/>
      <c r="C932" s="36"/>
      <c r="D932" s="36"/>
      <c r="E932" s="50"/>
      <c r="F932" s="36"/>
      <c r="G932" s="36"/>
      <c r="H932" s="36"/>
    </row>
    <row r="933" spans="1:8" ht="14.25" customHeight="1" x14ac:dyDescent="0.25">
      <c r="A933" s="36"/>
      <c r="B933" s="36"/>
      <c r="C933" s="36"/>
      <c r="D933" s="36"/>
      <c r="E933" s="50"/>
      <c r="F933" s="36"/>
      <c r="G933" s="36"/>
      <c r="H933" s="36"/>
    </row>
    <row r="934" spans="1:8" ht="14.25" customHeight="1" x14ac:dyDescent="0.25">
      <c r="A934" s="36"/>
      <c r="B934" s="36"/>
      <c r="C934" s="36"/>
      <c r="D934" s="36"/>
      <c r="E934" s="50"/>
      <c r="F934" s="36"/>
      <c r="G934" s="36"/>
      <c r="H934" s="36"/>
    </row>
    <row r="935" spans="1:8" ht="14.25" customHeight="1" x14ac:dyDescent="0.25">
      <c r="A935" s="36"/>
      <c r="B935" s="36"/>
      <c r="C935" s="36"/>
      <c r="D935" s="36"/>
      <c r="E935" s="50"/>
      <c r="F935" s="36"/>
      <c r="G935" s="36"/>
      <c r="H935" s="36"/>
    </row>
    <row r="936" spans="1:8" ht="14.25" customHeight="1" x14ac:dyDescent="0.25">
      <c r="A936" s="36"/>
      <c r="B936" s="36"/>
      <c r="C936" s="36"/>
      <c r="D936" s="36"/>
      <c r="E936" s="50"/>
      <c r="F936" s="36"/>
      <c r="G936" s="36"/>
      <c r="H936" s="36"/>
    </row>
    <row r="937" spans="1:8" ht="14.25" customHeight="1" x14ac:dyDescent="0.25">
      <c r="A937" s="36"/>
      <c r="B937" s="36"/>
      <c r="C937" s="36"/>
      <c r="D937" s="36"/>
      <c r="E937" s="50"/>
      <c r="F937" s="36"/>
      <c r="G937" s="36"/>
      <c r="H937" s="36"/>
    </row>
    <row r="938" spans="1:8" ht="14.25" customHeight="1" x14ac:dyDescent="0.25">
      <c r="A938" s="36"/>
      <c r="B938" s="36"/>
      <c r="C938" s="36"/>
      <c r="D938" s="36"/>
      <c r="E938" s="50"/>
      <c r="F938" s="36"/>
      <c r="G938" s="36"/>
      <c r="H938" s="36"/>
    </row>
    <row r="939" spans="1:8" ht="14.25" customHeight="1" x14ac:dyDescent="0.25">
      <c r="A939" s="36"/>
      <c r="B939" s="36"/>
      <c r="C939" s="36"/>
      <c r="D939" s="36"/>
      <c r="E939" s="50"/>
      <c r="F939" s="36"/>
      <c r="G939" s="36"/>
      <c r="H939" s="36"/>
    </row>
    <row r="940" spans="1:8" ht="14.25" customHeight="1" x14ac:dyDescent="0.25">
      <c r="A940" s="36"/>
      <c r="B940" s="36"/>
      <c r="C940" s="36"/>
      <c r="D940" s="36"/>
      <c r="E940" s="50"/>
      <c r="F940" s="36"/>
      <c r="G940" s="36"/>
      <c r="H940" s="36"/>
    </row>
    <row r="941" spans="1:8" ht="14.25" customHeight="1" x14ac:dyDescent="0.25">
      <c r="A941" s="36"/>
      <c r="B941" s="36"/>
      <c r="C941" s="36"/>
      <c r="D941" s="36"/>
      <c r="E941" s="50"/>
      <c r="F941" s="36"/>
      <c r="G941" s="36"/>
      <c r="H941" s="36"/>
    </row>
    <row r="942" spans="1:8" ht="14.25" customHeight="1" x14ac:dyDescent="0.25">
      <c r="A942" s="36"/>
      <c r="B942" s="36"/>
      <c r="C942" s="36"/>
      <c r="D942" s="36"/>
      <c r="E942" s="50"/>
      <c r="F942" s="36"/>
      <c r="G942" s="36"/>
      <c r="H942" s="36"/>
    </row>
    <row r="943" spans="1:8" ht="14.25" customHeight="1" x14ac:dyDescent="0.25">
      <c r="A943" s="36"/>
      <c r="B943" s="36"/>
      <c r="C943" s="36"/>
      <c r="D943" s="36"/>
      <c r="E943" s="50"/>
      <c r="F943" s="36"/>
      <c r="G943" s="36"/>
      <c r="H943" s="36"/>
    </row>
    <row r="944" spans="1:8" ht="14.25" customHeight="1" x14ac:dyDescent="0.25">
      <c r="A944" s="36"/>
      <c r="B944" s="36"/>
      <c r="C944" s="36"/>
      <c r="D944" s="36"/>
      <c r="E944" s="50"/>
      <c r="F944" s="36"/>
      <c r="G944" s="36"/>
      <c r="H944" s="36"/>
    </row>
    <row r="945" spans="1:8" ht="14.25" customHeight="1" x14ac:dyDescent="0.25">
      <c r="A945" s="36"/>
      <c r="B945" s="36"/>
      <c r="C945" s="36"/>
      <c r="D945" s="36"/>
      <c r="E945" s="50"/>
      <c r="F945" s="36"/>
      <c r="G945" s="36"/>
      <c r="H945" s="36"/>
    </row>
    <row r="946" spans="1:8" ht="14.25" customHeight="1" x14ac:dyDescent="0.25">
      <c r="A946" s="36"/>
      <c r="B946" s="36"/>
      <c r="C946" s="36"/>
      <c r="D946" s="36"/>
      <c r="E946" s="50"/>
      <c r="F946" s="36"/>
      <c r="G946" s="36"/>
      <c r="H946" s="36"/>
    </row>
    <row r="947" spans="1:8" ht="14.25" customHeight="1" x14ac:dyDescent="0.25">
      <c r="A947" s="36"/>
      <c r="B947" s="36"/>
      <c r="C947" s="36"/>
      <c r="D947" s="36"/>
      <c r="E947" s="50"/>
      <c r="F947" s="36"/>
      <c r="G947" s="36"/>
      <c r="H947" s="36"/>
    </row>
    <row r="948" spans="1:8" ht="14.25" customHeight="1" x14ac:dyDescent="0.25">
      <c r="A948" s="36"/>
      <c r="B948" s="36"/>
      <c r="C948" s="36"/>
      <c r="D948" s="36"/>
      <c r="E948" s="50"/>
      <c r="F948" s="36"/>
      <c r="G948" s="36"/>
      <c r="H948" s="36"/>
    </row>
    <row r="949" spans="1:8" ht="14.25" customHeight="1" x14ac:dyDescent="0.25">
      <c r="A949" s="36"/>
      <c r="B949" s="36"/>
      <c r="C949" s="36"/>
      <c r="D949" s="36"/>
      <c r="E949" s="50"/>
      <c r="F949" s="36"/>
      <c r="G949" s="36"/>
      <c r="H949" s="36"/>
    </row>
    <row r="950" spans="1:8" ht="14.25" customHeight="1" x14ac:dyDescent="0.25">
      <c r="A950" s="36"/>
      <c r="B950" s="36"/>
      <c r="C950" s="36"/>
      <c r="D950" s="36"/>
      <c r="E950" s="50"/>
      <c r="F950" s="36"/>
      <c r="G950" s="36"/>
      <c r="H950" s="36"/>
    </row>
    <row r="951" spans="1:8" ht="14.25" customHeight="1" x14ac:dyDescent="0.25">
      <c r="A951" s="36"/>
      <c r="B951" s="36"/>
      <c r="C951" s="36"/>
      <c r="D951" s="36"/>
      <c r="E951" s="50"/>
      <c r="F951" s="36"/>
      <c r="G951" s="36"/>
      <c r="H951" s="36"/>
    </row>
    <row r="952" spans="1:8" ht="14.25" customHeight="1" x14ac:dyDescent="0.25">
      <c r="A952" s="36"/>
      <c r="B952" s="36"/>
      <c r="C952" s="36"/>
      <c r="D952" s="36"/>
      <c r="E952" s="50"/>
      <c r="F952" s="36"/>
      <c r="G952" s="36"/>
      <c r="H952" s="36"/>
    </row>
    <row r="953" spans="1:8" ht="14.25" customHeight="1" x14ac:dyDescent="0.25">
      <c r="A953" s="36"/>
      <c r="B953" s="36"/>
      <c r="C953" s="36"/>
      <c r="D953" s="36"/>
      <c r="E953" s="50"/>
      <c r="F953" s="36"/>
      <c r="G953" s="36"/>
      <c r="H953" s="36"/>
    </row>
    <row r="954" spans="1:8" ht="14.25" customHeight="1" x14ac:dyDescent="0.25">
      <c r="A954" s="36"/>
      <c r="B954" s="36"/>
      <c r="C954" s="36"/>
      <c r="D954" s="36"/>
      <c r="E954" s="50"/>
      <c r="F954" s="36"/>
      <c r="G954" s="36"/>
      <c r="H954" s="36"/>
    </row>
    <row r="955" spans="1:8" ht="14.25" customHeight="1" x14ac:dyDescent="0.25">
      <c r="A955" s="36"/>
      <c r="B955" s="36"/>
      <c r="C955" s="36"/>
      <c r="D955" s="36"/>
      <c r="E955" s="50"/>
      <c r="F955" s="36"/>
      <c r="G955" s="36"/>
      <c r="H955" s="36"/>
    </row>
    <row r="956" spans="1:8" ht="14.25" customHeight="1" x14ac:dyDescent="0.25">
      <c r="A956" s="36"/>
      <c r="B956" s="36"/>
      <c r="C956" s="36"/>
      <c r="D956" s="36"/>
      <c r="E956" s="50"/>
      <c r="F956" s="36"/>
      <c r="G956" s="36"/>
      <c r="H956" s="36"/>
    </row>
    <row r="957" spans="1:8" ht="14.25" customHeight="1" x14ac:dyDescent="0.25">
      <c r="A957" s="36"/>
      <c r="B957" s="36"/>
      <c r="C957" s="36"/>
      <c r="D957" s="36"/>
      <c r="E957" s="50"/>
      <c r="F957" s="36"/>
      <c r="G957" s="36"/>
      <c r="H957" s="36"/>
    </row>
    <row r="958" spans="1:8" ht="14.25" customHeight="1" x14ac:dyDescent="0.25">
      <c r="A958" s="36"/>
      <c r="B958" s="36"/>
      <c r="C958" s="36"/>
      <c r="D958" s="36"/>
      <c r="E958" s="50"/>
      <c r="F958" s="36"/>
      <c r="G958" s="36"/>
      <c r="H958" s="36"/>
    </row>
    <row r="959" spans="1:8" ht="14.25" customHeight="1" x14ac:dyDescent="0.25">
      <c r="A959" s="36"/>
      <c r="B959" s="36"/>
      <c r="C959" s="36"/>
      <c r="D959" s="36"/>
      <c r="E959" s="50"/>
      <c r="F959" s="36"/>
      <c r="G959" s="36"/>
      <c r="H959" s="36"/>
    </row>
    <row r="960" spans="1:8" ht="14.25" customHeight="1" x14ac:dyDescent="0.25">
      <c r="A960" s="36"/>
      <c r="B960" s="36"/>
      <c r="C960" s="36"/>
      <c r="D960" s="36"/>
      <c r="E960" s="50"/>
      <c r="F960" s="36"/>
      <c r="G960" s="36"/>
      <c r="H960" s="36"/>
    </row>
    <row r="961" spans="1:8" ht="14.25" customHeight="1" x14ac:dyDescent="0.25">
      <c r="A961" s="36"/>
      <c r="B961" s="36"/>
      <c r="C961" s="36"/>
      <c r="D961" s="36"/>
      <c r="E961" s="50"/>
      <c r="F961" s="36"/>
      <c r="G961" s="36"/>
      <c r="H961" s="36"/>
    </row>
    <row r="962" spans="1:8" ht="14.25" customHeight="1" x14ac:dyDescent="0.25">
      <c r="A962" s="36"/>
      <c r="B962" s="36"/>
      <c r="C962" s="36"/>
      <c r="D962" s="36"/>
      <c r="E962" s="50"/>
      <c r="F962" s="36"/>
      <c r="G962" s="36"/>
      <c r="H962" s="36"/>
    </row>
    <row r="963" spans="1:8" ht="14.25" customHeight="1" x14ac:dyDescent="0.25">
      <c r="A963" s="36"/>
      <c r="B963" s="36"/>
      <c r="C963" s="36"/>
      <c r="D963" s="36"/>
      <c r="E963" s="50"/>
      <c r="F963" s="36"/>
      <c r="G963" s="36"/>
      <c r="H963" s="36"/>
    </row>
    <row r="964" spans="1:8" ht="14.25" customHeight="1" x14ac:dyDescent="0.25">
      <c r="A964" s="36"/>
      <c r="B964" s="36"/>
      <c r="C964" s="36"/>
      <c r="D964" s="36"/>
      <c r="E964" s="50"/>
      <c r="F964" s="36"/>
      <c r="G964" s="36"/>
      <c r="H964" s="36"/>
    </row>
    <row r="965" spans="1:8" ht="14.25" customHeight="1" x14ac:dyDescent="0.25">
      <c r="A965" s="36"/>
      <c r="B965" s="36"/>
      <c r="C965" s="36"/>
      <c r="D965" s="36"/>
      <c r="E965" s="50"/>
      <c r="F965" s="36"/>
      <c r="G965" s="36"/>
      <c r="H965" s="36"/>
    </row>
    <row r="966" spans="1:8" ht="14.25" customHeight="1" x14ac:dyDescent="0.25">
      <c r="A966" s="36"/>
      <c r="B966" s="36"/>
      <c r="C966" s="36"/>
      <c r="D966" s="36"/>
      <c r="E966" s="50"/>
      <c r="F966" s="36"/>
      <c r="G966" s="36"/>
      <c r="H966" s="36"/>
    </row>
    <row r="967" spans="1:8" ht="14.25" customHeight="1" x14ac:dyDescent="0.25">
      <c r="A967" s="36"/>
      <c r="B967" s="36"/>
      <c r="C967" s="36"/>
      <c r="D967" s="36"/>
      <c r="E967" s="50"/>
      <c r="F967" s="36"/>
      <c r="G967" s="36"/>
      <c r="H967" s="36"/>
    </row>
    <row r="968" spans="1:8" ht="14.25" customHeight="1" x14ac:dyDescent="0.25">
      <c r="A968" s="36"/>
      <c r="B968" s="36"/>
      <c r="C968" s="36"/>
      <c r="D968" s="36"/>
      <c r="E968" s="50"/>
      <c r="F968" s="36"/>
      <c r="G968" s="36"/>
      <c r="H968" s="36"/>
    </row>
    <row r="969" spans="1:8" ht="14.25" customHeight="1" x14ac:dyDescent="0.25">
      <c r="A969" s="36"/>
      <c r="B969" s="36"/>
      <c r="C969" s="36"/>
      <c r="D969" s="36"/>
      <c r="E969" s="50"/>
      <c r="F969" s="36"/>
      <c r="G969" s="36"/>
      <c r="H969" s="36"/>
    </row>
    <row r="970" spans="1:8" ht="14.25" customHeight="1" x14ac:dyDescent="0.25">
      <c r="A970" s="36"/>
      <c r="B970" s="36"/>
      <c r="C970" s="36"/>
      <c r="D970" s="36"/>
      <c r="E970" s="50"/>
      <c r="F970" s="36"/>
      <c r="G970" s="36"/>
      <c r="H970" s="36"/>
    </row>
    <row r="971" spans="1:8" ht="14.25" customHeight="1" x14ac:dyDescent="0.25">
      <c r="A971" s="36"/>
      <c r="B971" s="36"/>
      <c r="C971" s="36"/>
      <c r="D971" s="36"/>
      <c r="E971" s="50"/>
      <c r="F971" s="36"/>
      <c r="G971" s="36"/>
      <c r="H971" s="36"/>
    </row>
    <row r="972" spans="1:8" ht="14.25" customHeight="1" x14ac:dyDescent="0.25">
      <c r="A972" s="36"/>
      <c r="B972" s="36"/>
      <c r="C972" s="36"/>
      <c r="D972" s="36"/>
      <c r="E972" s="50"/>
      <c r="F972" s="36"/>
      <c r="G972" s="36"/>
      <c r="H972" s="36"/>
    </row>
    <row r="973" spans="1:8" ht="14.25" customHeight="1" x14ac:dyDescent="0.25">
      <c r="A973" s="36"/>
      <c r="B973" s="36"/>
      <c r="C973" s="36"/>
      <c r="D973" s="36"/>
      <c r="E973" s="50"/>
      <c r="F973" s="36"/>
      <c r="G973" s="36"/>
      <c r="H973" s="36"/>
    </row>
    <row r="974" spans="1:8" ht="14.25" customHeight="1" x14ac:dyDescent="0.25">
      <c r="A974" s="36"/>
      <c r="B974" s="36"/>
      <c r="C974" s="36"/>
      <c r="D974" s="36"/>
      <c r="E974" s="50"/>
      <c r="F974" s="36"/>
      <c r="G974" s="36"/>
      <c r="H974" s="36"/>
    </row>
    <row r="975" spans="1:8" ht="14.25" customHeight="1" x14ac:dyDescent="0.25">
      <c r="A975" s="36"/>
      <c r="B975" s="36"/>
      <c r="C975" s="36"/>
      <c r="D975" s="36"/>
      <c r="E975" s="50"/>
      <c r="F975" s="36"/>
      <c r="G975" s="36"/>
      <c r="H975" s="36"/>
    </row>
    <row r="976" spans="1:8" ht="14.25" customHeight="1" x14ac:dyDescent="0.25">
      <c r="A976" s="36"/>
      <c r="B976" s="36"/>
      <c r="C976" s="36"/>
      <c r="D976" s="36"/>
      <c r="E976" s="50"/>
      <c r="F976" s="36"/>
      <c r="G976" s="36"/>
      <c r="H976" s="36"/>
    </row>
    <row r="977" spans="1:8" ht="14.25" customHeight="1" x14ac:dyDescent="0.25">
      <c r="A977" s="36"/>
      <c r="B977" s="36"/>
      <c r="C977" s="36"/>
      <c r="D977" s="36"/>
      <c r="E977" s="50"/>
      <c r="F977" s="36"/>
      <c r="G977" s="36"/>
      <c r="H977" s="36"/>
    </row>
    <row r="978" spans="1:8" ht="14.25" customHeight="1" x14ac:dyDescent="0.25">
      <c r="A978" s="36"/>
      <c r="B978" s="36"/>
      <c r="C978" s="36"/>
      <c r="D978" s="36"/>
      <c r="E978" s="50"/>
      <c r="F978" s="36"/>
      <c r="G978" s="36"/>
      <c r="H978" s="36"/>
    </row>
    <row r="979" spans="1:8" ht="14.25" customHeight="1" x14ac:dyDescent="0.25">
      <c r="A979" s="36"/>
      <c r="B979" s="36"/>
      <c r="C979" s="36"/>
      <c r="D979" s="36"/>
      <c r="E979" s="50"/>
      <c r="F979" s="36"/>
      <c r="G979" s="36"/>
      <c r="H979" s="36"/>
    </row>
    <row r="980" spans="1:8" ht="14.25" customHeight="1" x14ac:dyDescent="0.25">
      <c r="A980" s="36"/>
      <c r="B980" s="36"/>
      <c r="C980" s="36"/>
      <c r="D980" s="36"/>
      <c r="E980" s="50"/>
      <c r="F980" s="36"/>
      <c r="G980" s="36"/>
      <c r="H980" s="36"/>
    </row>
    <row r="981" spans="1:8" ht="14.25" customHeight="1" x14ac:dyDescent="0.25">
      <c r="A981" s="36"/>
      <c r="B981" s="36"/>
      <c r="C981" s="36"/>
      <c r="D981" s="36"/>
      <c r="E981" s="50"/>
      <c r="F981" s="36"/>
      <c r="G981" s="36"/>
      <c r="H981" s="36"/>
    </row>
    <row r="982" spans="1:8" ht="14.25" customHeight="1" x14ac:dyDescent="0.25">
      <c r="A982" s="36"/>
      <c r="B982" s="36"/>
      <c r="C982" s="36"/>
      <c r="D982" s="36"/>
      <c r="E982" s="50"/>
      <c r="F982" s="36"/>
      <c r="G982" s="36"/>
      <c r="H982" s="36"/>
    </row>
    <row r="983" spans="1:8" ht="14.25" customHeight="1" x14ac:dyDescent="0.25">
      <c r="A983" s="36"/>
      <c r="B983" s="36"/>
      <c r="C983" s="36"/>
      <c r="D983" s="36"/>
      <c r="E983" s="50"/>
      <c r="F983" s="36"/>
      <c r="G983" s="36"/>
      <c r="H983" s="36"/>
    </row>
    <row r="984" spans="1:8" ht="14.25" customHeight="1" x14ac:dyDescent="0.25">
      <c r="A984" s="36"/>
      <c r="B984" s="36"/>
      <c r="C984" s="36"/>
      <c r="D984" s="36"/>
      <c r="E984" s="50"/>
      <c r="F984" s="36"/>
      <c r="G984" s="36"/>
      <c r="H984" s="36"/>
    </row>
    <row r="985" spans="1:8" ht="14.25" customHeight="1" x14ac:dyDescent="0.25">
      <c r="A985" s="36"/>
      <c r="B985" s="36"/>
      <c r="C985" s="36"/>
      <c r="D985" s="36"/>
      <c r="E985" s="50"/>
      <c r="F985" s="36"/>
      <c r="G985" s="36"/>
      <c r="H985" s="36"/>
    </row>
    <row r="986" spans="1:8" ht="14.25" customHeight="1" x14ac:dyDescent="0.25">
      <c r="A986" s="36"/>
      <c r="B986" s="36"/>
      <c r="C986" s="36"/>
      <c r="D986" s="36"/>
      <c r="E986" s="50"/>
      <c r="F986" s="36"/>
      <c r="G986" s="36"/>
      <c r="H986" s="36"/>
    </row>
  </sheetData>
  <pageMargins left="0.7" right="0.7" top="0.75" bottom="0.7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0"/>
  <sheetViews>
    <sheetView tabSelected="1" workbookViewId="0">
      <selection activeCell="L27" sqref="L27"/>
    </sheetView>
  </sheetViews>
  <sheetFormatPr defaultColWidth="12.625" defaultRowHeight="15" customHeight="1" x14ac:dyDescent="0.2"/>
  <cols>
    <col min="1" max="2" width="7.625" customWidth="1"/>
    <col min="3" max="3" width="59.375" customWidth="1"/>
    <col min="4" max="4" width="7.625" customWidth="1"/>
    <col min="5" max="5" width="19" customWidth="1"/>
    <col min="6" max="6" width="18" customWidth="1"/>
    <col min="7" max="7" width="8.5" customWidth="1"/>
    <col min="8" max="11" width="7.625" customWidth="1"/>
    <col min="12" max="12" width="8.5" customWidth="1"/>
    <col min="13" max="13" width="14.375" customWidth="1"/>
    <col min="14" max="26" width="7.625" customWidth="1"/>
  </cols>
  <sheetData>
    <row r="1" spans="1:13" ht="14.25" customHeight="1" x14ac:dyDescent="0.25">
      <c r="A1" s="52" t="s">
        <v>520</v>
      </c>
      <c r="E1" s="11"/>
      <c r="F1" s="11"/>
      <c r="G1" s="51"/>
    </row>
    <row r="2" spans="1:13" ht="14.25" customHeight="1" x14ac:dyDescent="0.25">
      <c r="B2" s="52">
        <v>1</v>
      </c>
      <c r="C2" s="52">
        <v>2</v>
      </c>
      <c r="D2" s="52">
        <v>3</v>
      </c>
      <c r="E2" s="11">
        <v>4</v>
      </c>
      <c r="F2" s="11">
        <v>5</v>
      </c>
      <c r="G2" s="51">
        <v>6</v>
      </c>
      <c r="H2" s="53">
        <v>7</v>
      </c>
      <c r="K2" s="52" t="s">
        <v>521</v>
      </c>
    </row>
    <row r="3" spans="1:13" ht="14.25" customHeight="1" x14ac:dyDescent="0.25">
      <c r="A3" s="52" t="s">
        <v>1</v>
      </c>
      <c r="B3" s="52" t="s">
        <v>81</v>
      </c>
      <c r="C3" s="52" t="s">
        <v>82</v>
      </c>
      <c r="D3" s="52" t="s">
        <v>522</v>
      </c>
      <c r="E3" s="11" t="s">
        <v>523</v>
      </c>
      <c r="F3" s="11" t="s">
        <v>86</v>
      </c>
      <c r="G3" s="51" t="s">
        <v>87</v>
      </c>
      <c r="H3" s="52" t="s">
        <v>524</v>
      </c>
      <c r="K3" s="54"/>
      <c r="L3" s="55" t="s">
        <v>87</v>
      </c>
      <c r="M3" s="56" t="s">
        <v>525</v>
      </c>
    </row>
    <row r="4" spans="1:13" ht="14.25" customHeight="1" x14ac:dyDescent="0.25">
      <c r="A4" s="52">
        <v>1</v>
      </c>
      <c r="B4" s="52" t="s">
        <v>172</v>
      </c>
      <c r="C4" s="52" t="s">
        <v>173</v>
      </c>
      <c r="D4" s="52" t="s">
        <v>71</v>
      </c>
      <c r="E4" s="11">
        <v>110000000000</v>
      </c>
      <c r="F4" s="11">
        <v>108144500000</v>
      </c>
      <c r="G4" s="51">
        <v>0.98313181818181816</v>
      </c>
      <c r="H4" s="52" t="s">
        <v>70</v>
      </c>
      <c r="K4" s="57" t="s">
        <v>70</v>
      </c>
      <c r="L4" s="53" t="s">
        <v>526</v>
      </c>
      <c r="M4" s="58" t="s">
        <v>527</v>
      </c>
    </row>
    <row r="5" spans="1:13" ht="14.25" customHeight="1" x14ac:dyDescent="0.25">
      <c r="A5" s="52">
        <v>2</v>
      </c>
      <c r="B5" s="52" t="s">
        <v>505</v>
      </c>
      <c r="C5" s="52" t="s">
        <v>514</v>
      </c>
      <c r="D5" s="52" t="s">
        <v>71</v>
      </c>
      <c r="E5" s="11">
        <v>105715170000</v>
      </c>
      <c r="F5" s="11">
        <v>102891170000</v>
      </c>
      <c r="G5" s="51">
        <v>0.97328670993954791</v>
      </c>
      <c r="H5" s="52" t="s">
        <v>70</v>
      </c>
      <c r="K5" s="57" t="s">
        <v>72</v>
      </c>
      <c r="L5" s="53" t="s">
        <v>526</v>
      </c>
      <c r="M5" s="58" t="s">
        <v>528</v>
      </c>
    </row>
    <row r="6" spans="1:13" ht="14.25" customHeight="1" x14ac:dyDescent="0.25">
      <c r="A6" s="52">
        <v>3</v>
      </c>
      <c r="B6" s="52" t="s">
        <v>512</v>
      </c>
      <c r="C6" s="52" t="s">
        <v>513</v>
      </c>
      <c r="D6" s="52" t="s">
        <v>71</v>
      </c>
      <c r="E6" s="11">
        <v>350000000000</v>
      </c>
      <c r="F6" s="11">
        <v>178500000000</v>
      </c>
      <c r="G6" s="51">
        <v>0.51</v>
      </c>
      <c r="H6" s="52" t="s">
        <v>70</v>
      </c>
      <c r="K6" s="57" t="s">
        <v>74</v>
      </c>
      <c r="L6" s="53" t="s">
        <v>529</v>
      </c>
      <c r="M6" s="58" t="s">
        <v>527</v>
      </c>
    </row>
    <row r="7" spans="1:13" ht="14.25" customHeight="1" x14ac:dyDescent="0.25">
      <c r="A7" s="52">
        <v>4</v>
      </c>
      <c r="B7" s="52" t="s">
        <v>252</v>
      </c>
      <c r="C7" s="52" t="s">
        <v>253</v>
      </c>
      <c r="D7" s="52" t="s">
        <v>75</v>
      </c>
      <c r="E7" s="11">
        <v>140833570000</v>
      </c>
      <c r="F7" s="11">
        <v>139199570000</v>
      </c>
      <c r="G7" s="51">
        <v>0.98839765263353052</v>
      </c>
      <c r="H7" s="52" t="s">
        <v>70</v>
      </c>
      <c r="K7" s="59" t="s">
        <v>76</v>
      </c>
      <c r="L7" s="60" t="s">
        <v>529</v>
      </c>
      <c r="M7" s="61" t="s">
        <v>528</v>
      </c>
    </row>
    <row r="8" spans="1:13" ht="14.25" customHeight="1" x14ac:dyDescent="0.25">
      <c r="A8" s="52">
        <v>5</v>
      </c>
      <c r="B8" s="52" t="s">
        <v>530</v>
      </c>
      <c r="C8" s="52" t="s">
        <v>257</v>
      </c>
      <c r="D8" s="52" t="s">
        <v>75</v>
      </c>
      <c r="E8" s="11">
        <v>1000000000000</v>
      </c>
      <c r="F8" s="11">
        <v>1000000000000</v>
      </c>
      <c r="G8" s="51">
        <v>1</v>
      </c>
      <c r="H8" s="52" t="s">
        <v>70</v>
      </c>
    </row>
    <row r="9" spans="1:13" ht="14.25" customHeight="1" x14ac:dyDescent="0.25">
      <c r="A9" s="52">
        <v>6</v>
      </c>
      <c r="B9" s="52" t="s">
        <v>224</v>
      </c>
      <c r="C9" s="52" t="s">
        <v>225</v>
      </c>
      <c r="D9" s="52" t="s">
        <v>73</v>
      </c>
      <c r="E9" s="11">
        <v>913540370000</v>
      </c>
      <c r="F9" s="11">
        <v>463173480000</v>
      </c>
      <c r="G9" s="51">
        <v>0.50700931804469684</v>
      </c>
      <c r="H9" s="52" t="s">
        <v>70</v>
      </c>
    </row>
    <row r="10" spans="1:13" ht="14.25" customHeight="1" x14ac:dyDescent="0.25">
      <c r="A10" s="52">
        <v>7</v>
      </c>
      <c r="B10" s="52" t="s">
        <v>310</v>
      </c>
      <c r="C10" s="52" t="s">
        <v>311</v>
      </c>
      <c r="D10" s="52" t="s">
        <v>75</v>
      </c>
      <c r="E10" s="11">
        <v>237350000000</v>
      </c>
      <c r="F10" s="11">
        <v>231105000000</v>
      </c>
      <c r="G10" s="51">
        <v>0.97368864546029066</v>
      </c>
      <c r="H10" s="52" t="s">
        <v>70</v>
      </c>
    </row>
    <row r="11" spans="1:13" ht="14.25" customHeight="1" x14ac:dyDescent="0.25">
      <c r="A11" s="52">
        <v>8</v>
      </c>
      <c r="B11" s="52" t="s">
        <v>371</v>
      </c>
      <c r="C11" s="52" t="s">
        <v>372</v>
      </c>
      <c r="D11" s="52" t="s">
        <v>77</v>
      </c>
      <c r="E11" s="11">
        <v>1250000000000</v>
      </c>
      <c r="F11" s="11">
        <v>792280000000</v>
      </c>
      <c r="G11" s="51">
        <v>0.63382400000000005</v>
      </c>
      <c r="H11" s="52" t="s">
        <v>70</v>
      </c>
    </row>
    <row r="12" spans="1:13" ht="14.25" customHeight="1" x14ac:dyDescent="0.25">
      <c r="A12" s="52">
        <v>9</v>
      </c>
      <c r="B12" s="52" t="s">
        <v>396</v>
      </c>
      <c r="C12" s="52" t="s">
        <v>397</v>
      </c>
      <c r="D12" s="52" t="s">
        <v>78</v>
      </c>
      <c r="E12" s="11">
        <v>5000000000000</v>
      </c>
      <c r="F12" s="11">
        <v>2674381000000</v>
      </c>
      <c r="G12" s="51">
        <v>0.53487620000000002</v>
      </c>
      <c r="H12" s="52" t="s">
        <v>70</v>
      </c>
    </row>
    <row r="13" spans="1:13" ht="14.25" customHeight="1" x14ac:dyDescent="0.25">
      <c r="A13" s="52">
        <v>10</v>
      </c>
      <c r="B13" s="52" t="s">
        <v>407</v>
      </c>
      <c r="C13" s="52" t="s">
        <v>408</v>
      </c>
      <c r="D13" s="52" t="s">
        <v>78</v>
      </c>
      <c r="E13" s="11">
        <v>194289130000</v>
      </c>
      <c r="F13" s="11">
        <v>127943420000</v>
      </c>
      <c r="G13" s="51">
        <v>0.65852073144802281</v>
      </c>
      <c r="H13" s="52" t="s">
        <v>70</v>
      </c>
    </row>
    <row r="14" spans="1:13" ht="14.25" customHeight="1" x14ac:dyDescent="0.25">
      <c r="A14" s="52">
        <v>11</v>
      </c>
      <c r="B14" s="52" t="s">
        <v>411</v>
      </c>
      <c r="C14" s="52" t="s">
        <v>412</v>
      </c>
      <c r="D14" s="52" t="s">
        <v>78</v>
      </c>
      <c r="E14" s="11">
        <v>438000000000</v>
      </c>
      <c r="F14" s="11">
        <v>385297500000</v>
      </c>
      <c r="G14" s="51">
        <v>0.87967465753424656</v>
      </c>
      <c r="H14" s="52" t="s">
        <v>70</v>
      </c>
    </row>
    <row r="15" spans="1:13" ht="14.25" customHeight="1" x14ac:dyDescent="0.25">
      <c r="A15" s="52">
        <v>12</v>
      </c>
      <c r="B15" s="52" t="s">
        <v>417</v>
      </c>
      <c r="C15" s="52" t="s">
        <v>418</v>
      </c>
      <c r="D15" s="52" t="s">
        <v>78</v>
      </c>
      <c r="E15" s="11">
        <v>2261597240000</v>
      </c>
      <c r="F15" s="11">
        <v>1134586930000</v>
      </c>
      <c r="G15" s="51">
        <v>0.50167505952562974</v>
      </c>
      <c r="H15" s="52" t="s">
        <v>70</v>
      </c>
    </row>
    <row r="16" spans="1:13" ht="14.25" customHeight="1" x14ac:dyDescent="0.25">
      <c r="A16" s="52">
        <v>13</v>
      </c>
      <c r="B16" s="52" t="s">
        <v>199</v>
      </c>
      <c r="C16" s="52" t="s">
        <v>200</v>
      </c>
      <c r="D16" s="52" t="s">
        <v>71</v>
      </c>
      <c r="E16" s="11">
        <v>124856000000</v>
      </c>
      <c r="F16" s="11">
        <v>123301000000</v>
      </c>
      <c r="G16" s="51">
        <v>0.98754565259178573</v>
      </c>
      <c r="H16" s="52" t="s">
        <v>70</v>
      </c>
    </row>
    <row r="17" spans="1:8" ht="14.25" customHeight="1" x14ac:dyDescent="0.25">
      <c r="A17" s="52">
        <v>1</v>
      </c>
      <c r="B17" s="52" t="s">
        <v>88</v>
      </c>
      <c r="C17" s="52" t="s">
        <v>89</v>
      </c>
      <c r="D17" s="52" t="s">
        <v>69</v>
      </c>
      <c r="E17" s="11">
        <v>42445180000</v>
      </c>
      <c r="F17" s="11">
        <v>28234760000</v>
      </c>
      <c r="G17" s="51">
        <v>0.66520533073484434</v>
      </c>
      <c r="H17" s="52" t="s">
        <v>72</v>
      </c>
    </row>
    <row r="18" spans="1:8" ht="14.25" customHeight="1" x14ac:dyDescent="0.25">
      <c r="A18" s="52">
        <v>2</v>
      </c>
      <c r="B18" s="52" t="s">
        <v>91</v>
      </c>
      <c r="C18" s="52" t="s">
        <v>92</v>
      </c>
      <c r="D18" s="52" t="s">
        <v>69</v>
      </c>
      <c r="E18" s="11">
        <v>20685950000</v>
      </c>
      <c r="F18" s="11">
        <v>19051770000</v>
      </c>
      <c r="G18" s="51">
        <v>0.92100048583700533</v>
      </c>
      <c r="H18" s="52" t="s">
        <v>72</v>
      </c>
    </row>
    <row r="19" spans="1:8" ht="14.25" customHeight="1" x14ac:dyDescent="0.25">
      <c r="A19" s="52">
        <v>3</v>
      </c>
      <c r="B19" s="52" t="s">
        <v>94</v>
      </c>
      <c r="C19" s="52" t="s">
        <v>95</v>
      </c>
      <c r="D19" s="52" t="s">
        <v>69</v>
      </c>
      <c r="E19" s="11">
        <v>4000068000</v>
      </c>
      <c r="F19" s="11">
        <v>2127720000</v>
      </c>
      <c r="G19" s="51">
        <v>0.53192095734372513</v>
      </c>
      <c r="H19" s="52" t="s">
        <v>72</v>
      </c>
    </row>
    <row r="20" spans="1:8" ht="14.25" customHeight="1" x14ac:dyDescent="0.25">
      <c r="A20" s="52">
        <v>4</v>
      </c>
      <c r="B20" s="52" t="s">
        <v>97</v>
      </c>
      <c r="C20" s="52" t="s">
        <v>98</v>
      </c>
      <c r="D20" s="52" t="s">
        <v>69</v>
      </c>
      <c r="E20" s="11">
        <v>6370000000</v>
      </c>
      <c r="F20" s="11">
        <v>3250760000</v>
      </c>
      <c r="G20" s="51">
        <v>0.51032339089481948</v>
      </c>
      <c r="H20" s="52" t="s">
        <v>72</v>
      </c>
    </row>
    <row r="21" spans="1:8" ht="14.25" customHeight="1" x14ac:dyDescent="0.25">
      <c r="A21" s="52">
        <v>5</v>
      </c>
      <c r="B21" s="52" t="s">
        <v>106</v>
      </c>
      <c r="C21" s="52" t="s">
        <v>107</v>
      </c>
      <c r="D21" s="52" t="s">
        <v>69</v>
      </c>
      <c r="E21" s="11">
        <v>4100000000</v>
      </c>
      <c r="F21" s="11">
        <v>2677000000</v>
      </c>
      <c r="G21" s="51">
        <v>0.65292682926829271</v>
      </c>
      <c r="H21" s="52" t="s">
        <v>72</v>
      </c>
    </row>
    <row r="22" spans="1:8" ht="14.25" customHeight="1" x14ac:dyDescent="0.25">
      <c r="A22" s="52">
        <v>6</v>
      </c>
      <c r="B22" s="52" t="s">
        <v>114</v>
      </c>
      <c r="C22" s="52" t="s">
        <v>115</v>
      </c>
      <c r="D22" s="52" t="s">
        <v>69</v>
      </c>
      <c r="E22" s="11">
        <v>4600000000</v>
      </c>
      <c r="F22" s="11">
        <v>3042570000</v>
      </c>
      <c r="G22" s="51">
        <v>0.66142826086956519</v>
      </c>
      <c r="H22" s="52" t="s">
        <v>72</v>
      </c>
    </row>
    <row r="23" spans="1:8" ht="14.25" customHeight="1" x14ac:dyDescent="0.25">
      <c r="A23" s="52">
        <v>7</v>
      </c>
      <c r="B23" s="52" t="s">
        <v>118</v>
      </c>
      <c r="C23" s="52" t="s">
        <v>119</v>
      </c>
      <c r="D23" s="52" t="s">
        <v>69</v>
      </c>
      <c r="E23" s="11">
        <v>32797400000</v>
      </c>
      <c r="F23" s="11">
        <v>31822900000</v>
      </c>
      <c r="G23" s="51">
        <v>0.97028727886966648</v>
      </c>
      <c r="H23" s="52" t="s">
        <v>72</v>
      </c>
    </row>
    <row r="24" spans="1:8" ht="14.25" customHeight="1" x14ac:dyDescent="0.25">
      <c r="A24" s="52">
        <v>8</v>
      </c>
      <c r="B24" s="52" t="s">
        <v>122</v>
      </c>
      <c r="C24" s="52" t="s">
        <v>123</v>
      </c>
      <c r="D24" s="52" t="s">
        <v>69</v>
      </c>
      <c r="E24" s="11">
        <v>8900000000</v>
      </c>
      <c r="F24" s="11">
        <v>7966000000</v>
      </c>
      <c r="G24" s="51">
        <v>0.89505617977528085</v>
      </c>
      <c r="H24" s="52" t="s">
        <v>72</v>
      </c>
    </row>
    <row r="25" spans="1:8" ht="14.25" customHeight="1" x14ac:dyDescent="0.25">
      <c r="A25" s="52">
        <v>9</v>
      </c>
      <c r="B25" s="52" t="s">
        <v>125</v>
      </c>
      <c r="C25" s="52" t="s">
        <v>126</v>
      </c>
      <c r="D25" s="52" t="s">
        <v>69</v>
      </c>
      <c r="E25" s="11">
        <v>27000000000</v>
      </c>
      <c r="F25" s="11">
        <v>14526000000</v>
      </c>
      <c r="G25" s="51">
        <v>0.53800000000000003</v>
      </c>
      <c r="H25" s="52" t="s">
        <v>72</v>
      </c>
    </row>
    <row r="26" spans="1:8" ht="14.25" customHeight="1" x14ac:dyDescent="0.25">
      <c r="A26" s="52">
        <v>10</v>
      </c>
      <c r="B26" s="52" t="s">
        <v>127</v>
      </c>
      <c r="C26" s="52" t="s">
        <v>128</v>
      </c>
      <c r="D26" s="52" t="s">
        <v>69</v>
      </c>
      <c r="E26" s="11">
        <v>17000000000</v>
      </c>
      <c r="F26" s="11">
        <v>13464000000</v>
      </c>
      <c r="G26" s="51">
        <v>0.79200000000000004</v>
      </c>
      <c r="H26" s="52" t="s">
        <v>72</v>
      </c>
    </row>
    <row r="27" spans="1:8" ht="14.25" customHeight="1" x14ac:dyDescent="0.25">
      <c r="A27" s="52">
        <v>11</v>
      </c>
      <c r="B27" s="52" t="s">
        <v>133</v>
      </c>
      <c r="C27" s="52" t="s">
        <v>134</v>
      </c>
      <c r="D27" s="52" t="s">
        <v>69</v>
      </c>
      <c r="E27" s="11">
        <v>40000000000</v>
      </c>
      <c r="F27" s="11">
        <v>39900800000</v>
      </c>
      <c r="G27" s="51">
        <v>0.99751999999999996</v>
      </c>
      <c r="H27" s="52" t="s">
        <v>72</v>
      </c>
    </row>
    <row r="28" spans="1:8" ht="14.25" customHeight="1" x14ac:dyDescent="0.25">
      <c r="A28" s="52">
        <v>12</v>
      </c>
      <c r="B28" s="52" t="s">
        <v>136</v>
      </c>
      <c r="C28" s="52" t="s">
        <v>137</v>
      </c>
      <c r="D28" s="52" t="s">
        <v>69</v>
      </c>
      <c r="E28" s="11">
        <v>11500000000</v>
      </c>
      <c r="F28" s="11">
        <v>7830350000</v>
      </c>
      <c r="G28" s="51">
        <v>0.68089999999999995</v>
      </c>
      <c r="H28" s="52" t="s">
        <v>72</v>
      </c>
    </row>
    <row r="29" spans="1:8" ht="14.25" customHeight="1" x14ac:dyDescent="0.25">
      <c r="A29" s="52">
        <v>13</v>
      </c>
      <c r="B29" s="52" t="s">
        <v>506</v>
      </c>
      <c r="C29" s="52" t="s">
        <v>507</v>
      </c>
      <c r="D29" s="52" t="s">
        <v>71</v>
      </c>
      <c r="E29" s="11">
        <v>51000000000</v>
      </c>
      <c r="F29" s="11">
        <v>49686000000</v>
      </c>
      <c r="G29" s="51">
        <v>0.97423529411764709</v>
      </c>
      <c r="H29" s="52" t="s">
        <v>72</v>
      </c>
    </row>
    <row r="30" spans="1:8" ht="14.25" customHeight="1" x14ac:dyDescent="0.25">
      <c r="A30" s="52">
        <v>14</v>
      </c>
      <c r="B30" s="52" t="s">
        <v>383</v>
      </c>
      <c r="C30" s="52" t="s">
        <v>384</v>
      </c>
      <c r="D30" s="52" t="s">
        <v>71</v>
      </c>
      <c r="E30" s="11">
        <v>15220682369</v>
      </c>
      <c r="F30" s="11">
        <v>15220682369</v>
      </c>
      <c r="G30" s="51">
        <v>1</v>
      </c>
      <c r="H30" s="52" t="s">
        <v>72</v>
      </c>
    </row>
    <row r="31" spans="1:8" ht="14.25" customHeight="1" x14ac:dyDescent="0.25">
      <c r="A31" s="52">
        <v>15</v>
      </c>
      <c r="B31" s="52" t="s">
        <v>143</v>
      </c>
      <c r="C31" s="52" t="s">
        <v>144</v>
      </c>
      <c r="D31" s="52" t="s">
        <v>71</v>
      </c>
      <c r="E31" s="11">
        <v>29571000000</v>
      </c>
      <c r="F31" s="11">
        <v>29571000000</v>
      </c>
      <c r="G31" s="51">
        <v>1</v>
      </c>
      <c r="H31" s="52" t="s">
        <v>72</v>
      </c>
    </row>
    <row r="32" spans="1:8" ht="14.25" customHeight="1" x14ac:dyDescent="0.25">
      <c r="A32" s="52">
        <v>16</v>
      </c>
      <c r="B32" s="52" t="s">
        <v>179</v>
      </c>
      <c r="C32" s="52" t="s">
        <v>180</v>
      </c>
      <c r="D32" s="52" t="s">
        <v>71</v>
      </c>
      <c r="E32" s="11">
        <v>9576870000</v>
      </c>
      <c r="F32" s="11">
        <v>7105370000</v>
      </c>
      <c r="G32" s="51">
        <v>0.74193029664180465</v>
      </c>
      <c r="H32" s="52" t="s">
        <v>72</v>
      </c>
    </row>
    <row r="33" spans="1:8" ht="14.25" customHeight="1" x14ac:dyDescent="0.25">
      <c r="A33" s="52">
        <v>17</v>
      </c>
      <c r="B33" s="52" t="s">
        <v>183</v>
      </c>
      <c r="C33" s="52" t="s">
        <v>184</v>
      </c>
      <c r="D33" s="52" t="s">
        <v>71</v>
      </c>
      <c r="E33" s="11">
        <v>26535500000</v>
      </c>
      <c r="F33" s="11">
        <v>19377700000</v>
      </c>
      <c r="G33" s="51">
        <v>0.73025569520076883</v>
      </c>
      <c r="H33" s="52" t="s">
        <v>72</v>
      </c>
    </row>
    <row r="34" spans="1:8" ht="14.25" customHeight="1" x14ac:dyDescent="0.25">
      <c r="A34" s="52">
        <v>18</v>
      </c>
      <c r="B34" s="52" t="s">
        <v>185</v>
      </c>
      <c r="C34" s="52" t="s">
        <v>186</v>
      </c>
      <c r="D34" s="52" t="s">
        <v>71</v>
      </c>
      <c r="E34" s="11">
        <v>138000000000</v>
      </c>
      <c r="F34" s="11">
        <v>73116000000</v>
      </c>
      <c r="G34" s="51">
        <v>0.52982608695652178</v>
      </c>
      <c r="H34" s="52" t="s">
        <v>72</v>
      </c>
    </row>
    <row r="35" spans="1:8" ht="14.25" customHeight="1" x14ac:dyDescent="0.25">
      <c r="A35" s="52">
        <v>19</v>
      </c>
      <c r="B35" s="52" t="s">
        <v>484</v>
      </c>
      <c r="C35" s="52" t="s">
        <v>485</v>
      </c>
      <c r="D35" s="52" t="s">
        <v>71</v>
      </c>
      <c r="E35" s="11">
        <v>52700000000</v>
      </c>
      <c r="F35" s="11">
        <v>31311000000</v>
      </c>
      <c r="G35" s="51">
        <v>0.59413662239089182</v>
      </c>
      <c r="H35" s="52" t="s">
        <v>72</v>
      </c>
    </row>
    <row r="36" spans="1:8" ht="14.25" customHeight="1" x14ac:dyDescent="0.25">
      <c r="A36" s="52">
        <v>20</v>
      </c>
      <c r="B36" s="52" t="s">
        <v>188</v>
      </c>
      <c r="C36" s="52" t="s">
        <v>189</v>
      </c>
      <c r="D36" s="52" t="s">
        <v>71</v>
      </c>
      <c r="E36" s="11">
        <v>10500000000</v>
      </c>
      <c r="F36" s="11">
        <v>5355000000</v>
      </c>
      <c r="G36" s="51">
        <v>0.51</v>
      </c>
      <c r="H36" s="52" t="s">
        <v>72</v>
      </c>
    </row>
    <row r="37" spans="1:8" ht="14.25" customHeight="1" x14ac:dyDescent="0.25">
      <c r="A37" s="52">
        <v>21</v>
      </c>
      <c r="B37" s="52" t="s">
        <v>191</v>
      </c>
      <c r="C37" s="52" t="s">
        <v>192</v>
      </c>
      <c r="D37" s="52" t="s">
        <v>71</v>
      </c>
      <c r="E37" s="11">
        <v>10000000000</v>
      </c>
      <c r="F37" s="11">
        <v>5100000000</v>
      </c>
      <c r="G37" s="51">
        <v>0.51</v>
      </c>
      <c r="H37" s="52" t="s">
        <v>72</v>
      </c>
    </row>
    <row r="38" spans="1:8" ht="14.25" customHeight="1" x14ac:dyDescent="0.25">
      <c r="A38" s="52">
        <v>22</v>
      </c>
      <c r="B38" s="52" t="s">
        <v>195</v>
      </c>
      <c r="C38" s="52" t="s">
        <v>196</v>
      </c>
      <c r="D38" s="52" t="s">
        <v>71</v>
      </c>
      <c r="E38" s="11">
        <v>7143630000</v>
      </c>
      <c r="F38" s="11">
        <v>3643630000</v>
      </c>
      <c r="G38" s="51">
        <v>0.51005301226407307</v>
      </c>
      <c r="H38" s="52" t="s">
        <v>72</v>
      </c>
    </row>
    <row r="39" spans="1:8" ht="14.25" customHeight="1" x14ac:dyDescent="0.25">
      <c r="A39" s="52">
        <v>23</v>
      </c>
      <c r="B39" s="52" t="s">
        <v>197</v>
      </c>
      <c r="C39" s="52" t="s">
        <v>198</v>
      </c>
      <c r="D39" s="52" t="s">
        <v>71</v>
      </c>
      <c r="E39" s="11">
        <v>7402566447</v>
      </c>
      <c r="F39" s="11">
        <v>3867226447</v>
      </c>
      <c r="G39" s="51">
        <v>0.52241698533719361</v>
      </c>
      <c r="H39" s="52" t="s">
        <v>72</v>
      </c>
    </row>
    <row r="40" spans="1:8" ht="14.25" customHeight="1" x14ac:dyDescent="0.25">
      <c r="A40" s="52">
        <v>24</v>
      </c>
      <c r="B40" s="52" t="s">
        <v>280</v>
      </c>
      <c r="C40" s="52" t="s">
        <v>281</v>
      </c>
      <c r="D40" s="52" t="s">
        <v>75</v>
      </c>
      <c r="E40" s="11">
        <v>11378000000</v>
      </c>
      <c r="F40" s="11">
        <v>8533500000</v>
      </c>
      <c r="G40" s="51">
        <v>0.75</v>
      </c>
      <c r="H40" s="52" t="s">
        <v>72</v>
      </c>
    </row>
    <row r="41" spans="1:8" ht="14.25" customHeight="1" x14ac:dyDescent="0.25">
      <c r="A41" s="52">
        <v>25</v>
      </c>
      <c r="B41" s="52" t="s">
        <v>283</v>
      </c>
      <c r="C41" s="52" t="s">
        <v>284</v>
      </c>
      <c r="D41" s="52" t="s">
        <v>75</v>
      </c>
      <c r="E41" s="11">
        <v>11785260000</v>
      </c>
      <c r="F41" s="11">
        <v>8838950000</v>
      </c>
      <c r="G41" s="51">
        <v>0.75000042425877744</v>
      </c>
      <c r="H41" s="52" t="s">
        <v>72</v>
      </c>
    </row>
    <row r="42" spans="1:8" ht="14.25" customHeight="1" x14ac:dyDescent="0.25">
      <c r="A42" s="52">
        <v>26</v>
      </c>
      <c r="B42" s="52" t="s">
        <v>295</v>
      </c>
      <c r="C42" s="52" t="s">
        <v>296</v>
      </c>
      <c r="D42" s="52" t="s">
        <v>75</v>
      </c>
      <c r="E42" s="11">
        <v>11600000000</v>
      </c>
      <c r="F42" s="11">
        <v>5916000000</v>
      </c>
      <c r="G42" s="51">
        <v>0.51</v>
      </c>
      <c r="H42" s="52" t="s">
        <v>72</v>
      </c>
    </row>
    <row r="43" spans="1:8" ht="14.25" customHeight="1" x14ac:dyDescent="0.25">
      <c r="A43" s="52">
        <v>27</v>
      </c>
      <c r="B43" s="52" t="s">
        <v>297</v>
      </c>
      <c r="C43" s="52" t="s">
        <v>298</v>
      </c>
      <c r="D43" s="52" t="s">
        <v>75</v>
      </c>
      <c r="E43" s="11">
        <v>8000000000</v>
      </c>
      <c r="F43" s="11">
        <v>4080000000</v>
      </c>
      <c r="G43" s="51">
        <v>0.51</v>
      </c>
      <c r="H43" s="52" t="s">
        <v>72</v>
      </c>
    </row>
    <row r="44" spans="1:8" ht="14.25" customHeight="1" x14ac:dyDescent="0.25">
      <c r="A44" s="52">
        <v>28</v>
      </c>
      <c r="B44" s="52" t="s">
        <v>299</v>
      </c>
      <c r="C44" s="52" t="s">
        <v>300</v>
      </c>
      <c r="D44" s="52" t="s">
        <v>75</v>
      </c>
      <c r="E44" s="11">
        <v>6450000000</v>
      </c>
      <c r="F44" s="11">
        <v>3289500000</v>
      </c>
      <c r="G44" s="51">
        <v>0.51</v>
      </c>
      <c r="H44" s="52" t="s">
        <v>72</v>
      </c>
    </row>
    <row r="45" spans="1:8" ht="14.25" customHeight="1" x14ac:dyDescent="0.25">
      <c r="A45" s="52">
        <v>29</v>
      </c>
      <c r="B45" s="52" t="s">
        <v>305</v>
      </c>
      <c r="C45" s="52" t="s">
        <v>306</v>
      </c>
      <c r="D45" s="52" t="s">
        <v>75</v>
      </c>
      <c r="E45" s="11">
        <v>15000000000</v>
      </c>
      <c r="F45" s="11">
        <v>7650000000</v>
      </c>
      <c r="G45" s="51">
        <v>0.51</v>
      </c>
      <c r="H45" s="52" t="s">
        <v>72</v>
      </c>
    </row>
    <row r="46" spans="1:8" ht="14.25" customHeight="1" x14ac:dyDescent="0.25">
      <c r="A46" s="52">
        <v>30</v>
      </c>
      <c r="B46" s="52" t="s">
        <v>307</v>
      </c>
      <c r="C46" s="52" t="s">
        <v>308</v>
      </c>
      <c r="D46" s="52" t="s">
        <v>75</v>
      </c>
      <c r="E46" s="11">
        <v>19115130391</v>
      </c>
      <c r="F46" s="11">
        <v>19115130391</v>
      </c>
      <c r="G46" s="51">
        <v>1</v>
      </c>
      <c r="H46" s="52" t="s">
        <v>72</v>
      </c>
    </row>
    <row r="47" spans="1:8" ht="14.25" customHeight="1" x14ac:dyDescent="0.25">
      <c r="A47" s="52">
        <v>31</v>
      </c>
      <c r="B47" s="52" t="s">
        <v>515</v>
      </c>
      <c r="C47" s="52" t="s">
        <v>531</v>
      </c>
      <c r="D47" s="52" t="s">
        <v>78</v>
      </c>
      <c r="E47" s="11">
        <v>990588911</v>
      </c>
      <c r="F47" s="11">
        <v>990588911</v>
      </c>
      <c r="G47" s="51">
        <v>1</v>
      </c>
      <c r="H47" s="52" t="s">
        <v>72</v>
      </c>
    </row>
    <row r="48" spans="1:8" ht="14.25" customHeight="1" x14ac:dyDescent="0.25">
      <c r="A48" s="52">
        <v>32</v>
      </c>
      <c r="B48" s="52" t="s">
        <v>386</v>
      </c>
      <c r="C48" s="52" t="s">
        <v>387</v>
      </c>
      <c r="D48" s="52" t="s">
        <v>78</v>
      </c>
      <c r="E48" s="11">
        <v>20000000000</v>
      </c>
      <c r="F48" s="11">
        <v>18000000000</v>
      </c>
      <c r="G48" s="51">
        <v>0.9</v>
      </c>
      <c r="H48" s="52" t="s">
        <v>72</v>
      </c>
    </row>
    <row r="49" spans="1:8" ht="14.25" customHeight="1" x14ac:dyDescent="0.25">
      <c r="A49" s="52">
        <v>33</v>
      </c>
      <c r="B49" s="52" t="s">
        <v>504</v>
      </c>
      <c r="C49" s="52" t="s">
        <v>519</v>
      </c>
      <c r="D49" s="52" t="s">
        <v>78</v>
      </c>
      <c r="E49" s="11">
        <v>4684410000</v>
      </c>
      <c r="F49" s="11">
        <v>4561410000</v>
      </c>
      <c r="G49" s="51">
        <v>0.97374269118202716</v>
      </c>
      <c r="H49" s="52" t="s">
        <v>72</v>
      </c>
    </row>
    <row r="50" spans="1:8" ht="14.25" customHeight="1" x14ac:dyDescent="0.25">
      <c r="A50" s="52">
        <v>34</v>
      </c>
      <c r="B50" s="52" t="s">
        <v>391</v>
      </c>
      <c r="C50" s="52" t="s">
        <v>392</v>
      </c>
      <c r="D50" s="52" t="s">
        <v>78</v>
      </c>
      <c r="E50" s="11">
        <v>72900000000</v>
      </c>
      <c r="F50" s="11">
        <v>61462000000</v>
      </c>
      <c r="G50" s="51">
        <v>0.84310013717421128</v>
      </c>
      <c r="H50" s="52" t="s">
        <v>72</v>
      </c>
    </row>
    <row r="51" spans="1:8" ht="14.25" customHeight="1" x14ac:dyDescent="0.25">
      <c r="A51" s="52">
        <v>35</v>
      </c>
      <c r="B51" s="52" t="s">
        <v>393</v>
      </c>
      <c r="C51" s="52" t="s">
        <v>394</v>
      </c>
      <c r="D51" s="52" t="s">
        <v>78</v>
      </c>
      <c r="E51" s="11">
        <v>7433380000</v>
      </c>
      <c r="F51" s="11">
        <v>3791020000</v>
      </c>
      <c r="G51" s="51">
        <v>0.50999948879244705</v>
      </c>
      <c r="H51" s="52" t="s">
        <v>72</v>
      </c>
    </row>
    <row r="52" spans="1:8" ht="14.25" customHeight="1" x14ac:dyDescent="0.25">
      <c r="A52" s="52">
        <v>36</v>
      </c>
      <c r="B52" s="52" t="s">
        <v>399</v>
      </c>
      <c r="C52" s="52" t="s">
        <v>400</v>
      </c>
      <c r="D52" s="52" t="s">
        <v>78</v>
      </c>
      <c r="E52" s="11">
        <v>25000000000</v>
      </c>
      <c r="F52" s="11">
        <v>12750000000</v>
      </c>
      <c r="G52" s="51">
        <v>0.51</v>
      </c>
      <c r="H52" s="52" t="s">
        <v>72</v>
      </c>
    </row>
    <row r="53" spans="1:8" ht="14.25" customHeight="1" x14ac:dyDescent="0.25">
      <c r="A53" s="52">
        <v>37</v>
      </c>
      <c r="B53" s="52" t="s">
        <v>424</v>
      </c>
      <c r="C53" s="52" t="s">
        <v>425</v>
      </c>
      <c r="D53" s="52" t="s">
        <v>78</v>
      </c>
      <c r="E53" s="11">
        <v>11310000000</v>
      </c>
      <c r="F53" s="11">
        <v>5768100000</v>
      </c>
      <c r="G53" s="51">
        <v>0.51</v>
      </c>
      <c r="H53" s="52" t="s">
        <v>72</v>
      </c>
    </row>
    <row r="54" spans="1:8" ht="14.25" customHeight="1" x14ac:dyDescent="0.25">
      <c r="A54" s="52">
        <v>38</v>
      </c>
      <c r="B54" s="52" t="s">
        <v>431</v>
      </c>
      <c r="C54" s="52" t="s">
        <v>432</v>
      </c>
      <c r="D54" s="52" t="s">
        <v>78</v>
      </c>
      <c r="E54" s="11">
        <v>14026000000</v>
      </c>
      <c r="F54" s="11">
        <v>8409100000</v>
      </c>
      <c r="G54" s="51">
        <v>0.59953657493226864</v>
      </c>
      <c r="H54" s="52" t="s">
        <v>72</v>
      </c>
    </row>
    <row r="55" spans="1:8" ht="14.25" customHeight="1" x14ac:dyDescent="0.25">
      <c r="A55" s="52">
        <v>39</v>
      </c>
      <c r="B55" s="52" t="s">
        <v>462</v>
      </c>
      <c r="C55" s="52" t="s">
        <v>463</v>
      </c>
      <c r="D55" s="52" t="s">
        <v>79</v>
      </c>
      <c r="E55" s="11">
        <v>140000000000</v>
      </c>
      <c r="F55" s="11">
        <v>70000000000</v>
      </c>
      <c r="G55" s="51">
        <v>0.5</v>
      </c>
      <c r="H55" s="52" t="s">
        <v>72</v>
      </c>
    </row>
    <row r="56" spans="1:8" ht="14.25" customHeight="1" x14ac:dyDescent="0.25">
      <c r="A56" s="52">
        <v>1</v>
      </c>
      <c r="B56" s="52" t="s">
        <v>502</v>
      </c>
      <c r="C56" s="52" t="s">
        <v>503</v>
      </c>
      <c r="D56" s="52" t="s">
        <v>69</v>
      </c>
      <c r="E56" s="11">
        <v>439000000000</v>
      </c>
      <c r="F56" s="11">
        <v>175600000000</v>
      </c>
      <c r="G56" s="51">
        <v>0.4</v>
      </c>
      <c r="H56" s="52" t="s">
        <v>74</v>
      </c>
    </row>
    <row r="57" spans="1:8" ht="14.25" customHeight="1" x14ac:dyDescent="0.25">
      <c r="A57" s="52">
        <v>2</v>
      </c>
      <c r="B57" s="52" t="s">
        <v>210</v>
      </c>
      <c r="C57" s="52" t="s">
        <v>212</v>
      </c>
      <c r="D57" s="52" t="s">
        <v>73</v>
      </c>
      <c r="E57" s="11">
        <v>18155053630000</v>
      </c>
      <c r="F57" s="11">
        <v>1684200000000</v>
      </c>
      <c r="G57" s="51">
        <v>9.2767558516983567E-2</v>
      </c>
      <c r="H57" s="52" t="s">
        <v>74</v>
      </c>
    </row>
    <row r="58" spans="1:8" ht="14.25" customHeight="1" x14ac:dyDescent="0.25">
      <c r="A58" s="52">
        <v>3</v>
      </c>
      <c r="B58" s="52" t="s">
        <v>221</v>
      </c>
      <c r="C58" s="52" t="s">
        <v>222</v>
      </c>
      <c r="D58" s="52" t="s">
        <v>73</v>
      </c>
      <c r="E58" s="11">
        <v>1310759370000</v>
      </c>
      <c r="F58" s="11">
        <v>529060350000</v>
      </c>
      <c r="G58" s="51">
        <v>0.40362889032790206</v>
      </c>
      <c r="H58" s="52" t="s">
        <v>74</v>
      </c>
    </row>
    <row r="59" spans="1:8" ht="14.25" customHeight="1" x14ac:dyDescent="0.25">
      <c r="A59" s="52">
        <v>4</v>
      </c>
      <c r="B59" s="52" t="s">
        <v>227</v>
      </c>
      <c r="C59" s="52" t="s">
        <v>228</v>
      </c>
      <c r="D59" s="52" t="s">
        <v>73</v>
      </c>
      <c r="E59" s="11">
        <v>6804714340000</v>
      </c>
      <c r="F59" s="11">
        <v>221544000000</v>
      </c>
      <c r="G59" s="51">
        <v>3.2557428413666517E-2</v>
      </c>
      <c r="H59" s="52" t="s">
        <v>74</v>
      </c>
    </row>
    <row r="60" spans="1:8" ht="14.25" customHeight="1" x14ac:dyDescent="0.25">
      <c r="A60" s="52">
        <v>5</v>
      </c>
      <c r="B60" s="52" t="s">
        <v>243</v>
      </c>
      <c r="C60" s="52" t="s">
        <v>244</v>
      </c>
      <c r="D60" s="52" t="s">
        <v>75</v>
      </c>
      <c r="E60" s="11">
        <v>410000000000</v>
      </c>
      <c r="F60" s="11">
        <v>195284090000</v>
      </c>
      <c r="G60" s="51">
        <v>0.47630265853658538</v>
      </c>
      <c r="H60" s="52" t="s">
        <v>74</v>
      </c>
    </row>
    <row r="61" spans="1:8" ht="14.25" customHeight="1" x14ac:dyDescent="0.25">
      <c r="A61" s="52">
        <v>6</v>
      </c>
      <c r="B61" s="52" t="s">
        <v>261</v>
      </c>
      <c r="C61" s="52" t="s">
        <v>262</v>
      </c>
      <c r="D61" s="52" t="s">
        <v>75</v>
      </c>
      <c r="E61" s="11">
        <v>5000000000000</v>
      </c>
      <c r="F61" s="11">
        <v>450000000000</v>
      </c>
      <c r="G61" s="51">
        <v>0.09</v>
      </c>
      <c r="H61" s="52" t="s">
        <v>74</v>
      </c>
    </row>
    <row r="62" spans="1:8" ht="14.25" customHeight="1" x14ac:dyDescent="0.25">
      <c r="A62" s="52">
        <v>7</v>
      </c>
      <c r="B62" s="52" t="s">
        <v>266</v>
      </c>
      <c r="C62" s="52" t="s">
        <v>267</v>
      </c>
      <c r="D62" s="52" t="s">
        <v>75</v>
      </c>
      <c r="E62" s="11">
        <v>4500000000000</v>
      </c>
      <c r="F62" s="11">
        <v>514010890000</v>
      </c>
      <c r="G62" s="51">
        <v>0.11422464222222223</v>
      </c>
      <c r="H62" s="52" t="s">
        <v>74</v>
      </c>
    </row>
    <row r="63" spans="1:8" ht="14.25" customHeight="1" x14ac:dyDescent="0.25">
      <c r="A63" s="52">
        <v>8</v>
      </c>
      <c r="B63" s="52" t="s">
        <v>320</v>
      </c>
      <c r="C63" s="52" t="s">
        <v>518</v>
      </c>
      <c r="D63" s="52" t="s">
        <v>75</v>
      </c>
      <c r="E63" s="11">
        <v>900000000000</v>
      </c>
      <c r="F63" s="11">
        <v>366406910000</v>
      </c>
      <c r="G63" s="51">
        <v>0.40711878888888892</v>
      </c>
      <c r="H63" s="52" t="s">
        <v>74</v>
      </c>
    </row>
    <row r="64" spans="1:8" ht="14.25" customHeight="1" x14ac:dyDescent="0.25">
      <c r="A64" s="52">
        <v>9</v>
      </c>
      <c r="B64" s="52" t="s">
        <v>301</v>
      </c>
      <c r="C64" s="52" t="s">
        <v>302</v>
      </c>
      <c r="D64" s="52" t="s">
        <v>75</v>
      </c>
      <c r="E64" s="11">
        <v>589914260000</v>
      </c>
      <c r="F64" s="11">
        <v>108682380000</v>
      </c>
      <c r="G64" s="51">
        <v>0.18423419701703769</v>
      </c>
      <c r="H64" s="52" t="s">
        <v>74</v>
      </c>
    </row>
    <row r="65" spans="1:8" ht="14.25" customHeight="1" x14ac:dyDescent="0.25">
      <c r="A65" s="52">
        <v>10</v>
      </c>
      <c r="B65" s="52" t="s">
        <v>314</v>
      </c>
      <c r="C65" s="52" t="s">
        <v>315</v>
      </c>
      <c r="D65" s="52" t="s">
        <v>75</v>
      </c>
      <c r="E65" s="11">
        <v>419080000000</v>
      </c>
      <c r="F65" s="11">
        <v>105000000000</v>
      </c>
      <c r="G65" s="51">
        <v>0.25054882122745059</v>
      </c>
      <c r="H65" s="52" t="s">
        <v>74</v>
      </c>
    </row>
    <row r="66" spans="1:8" ht="14.25" customHeight="1" x14ac:dyDescent="0.25">
      <c r="A66" s="52">
        <v>11</v>
      </c>
      <c r="B66" s="52" t="s">
        <v>328</v>
      </c>
      <c r="C66" s="52" t="s">
        <v>329</v>
      </c>
      <c r="D66" s="52" t="s">
        <v>77</v>
      </c>
      <c r="E66" s="11">
        <v>892403020000</v>
      </c>
      <c r="F66" s="11">
        <v>331119360000</v>
      </c>
      <c r="G66" s="51">
        <v>0.37104240189595056</v>
      </c>
      <c r="H66" s="52" t="s">
        <v>74</v>
      </c>
    </row>
    <row r="67" spans="1:8" ht="14.25" customHeight="1" x14ac:dyDescent="0.25">
      <c r="A67" s="52">
        <v>12</v>
      </c>
      <c r="B67" s="52" t="s">
        <v>331</v>
      </c>
      <c r="C67" s="52" t="s">
        <v>332</v>
      </c>
      <c r="D67" s="52" t="s">
        <v>77</v>
      </c>
      <c r="E67" s="11">
        <v>17416877930000</v>
      </c>
      <c r="F67" s="11">
        <v>6270638350000</v>
      </c>
      <c r="G67" s="51">
        <v>0.36</v>
      </c>
      <c r="H67" s="52" t="s">
        <v>74</v>
      </c>
    </row>
    <row r="68" spans="1:8" ht="14.25" customHeight="1" x14ac:dyDescent="0.25">
      <c r="A68" s="52">
        <v>13</v>
      </c>
      <c r="B68" s="52" t="s">
        <v>341</v>
      </c>
      <c r="C68" s="52" t="s">
        <v>342</v>
      </c>
      <c r="D68" s="52" t="s">
        <v>77</v>
      </c>
      <c r="E68" s="11">
        <v>414536730000</v>
      </c>
      <c r="F68" s="11">
        <v>147865120000</v>
      </c>
      <c r="G68" s="51">
        <v>0.35669968255888929</v>
      </c>
      <c r="H68" s="52" t="s">
        <v>74</v>
      </c>
    </row>
    <row r="69" spans="1:8" ht="14.25" customHeight="1" x14ac:dyDescent="0.25">
      <c r="A69" s="52">
        <v>14</v>
      </c>
      <c r="B69" s="52" t="s">
        <v>350</v>
      </c>
      <c r="C69" s="52" t="s">
        <v>351</v>
      </c>
      <c r="D69" s="52" t="s">
        <v>77</v>
      </c>
      <c r="E69" s="11">
        <v>1307460710000</v>
      </c>
      <c r="F69" s="11">
        <v>566262370000</v>
      </c>
      <c r="G69" s="51">
        <v>0.43310086924141683</v>
      </c>
      <c r="H69" s="52" t="s">
        <v>74</v>
      </c>
    </row>
    <row r="70" spans="1:8" ht="14.25" customHeight="1" x14ac:dyDescent="0.25">
      <c r="A70" s="52">
        <v>15</v>
      </c>
      <c r="B70" s="52" t="s">
        <v>356</v>
      </c>
      <c r="C70" s="52" t="s">
        <v>357</v>
      </c>
      <c r="D70" s="52" t="s">
        <v>77</v>
      </c>
      <c r="E70" s="11">
        <v>347274650000</v>
      </c>
      <c r="F70" s="11">
        <v>120544670000</v>
      </c>
      <c r="G70" s="51">
        <v>0.34711623782501833</v>
      </c>
      <c r="H70" s="52" t="s">
        <v>74</v>
      </c>
    </row>
    <row r="71" spans="1:8" ht="14.25" customHeight="1" x14ac:dyDescent="0.25">
      <c r="A71" s="52">
        <v>16</v>
      </c>
      <c r="B71" s="52" t="s">
        <v>388</v>
      </c>
      <c r="C71" s="52" t="s">
        <v>389</v>
      </c>
      <c r="D71" s="52" t="s">
        <v>78</v>
      </c>
      <c r="E71" s="11">
        <v>1218000000000</v>
      </c>
      <c r="F71" s="11">
        <v>442119000000</v>
      </c>
      <c r="G71" s="51">
        <v>0.36298768472906406</v>
      </c>
      <c r="H71" s="52" t="s">
        <v>74</v>
      </c>
    </row>
    <row r="72" spans="1:8" ht="14.25" customHeight="1" x14ac:dyDescent="0.25">
      <c r="A72" s="52">
        <v>17</v>
      </c>
      <c r="B72" s="52" t="s">
        <v>414</v>
      </c>
      <c r="C72" s="52" t="s">
        <v>415</v>
      </c>
      <c r="D72" s="52" t="s">
        <v>78</v>
      </c>
      <c r="E72" s="11">
        <v>6136367720000</v>
      </c>
      <c r="F72" s="11">
        <v>363788900000</v>
      </c>
      <c r="G72" s="51">
        <v>5.9284077584581256E-2</v>
      </c>
      <c r="H72" s="52" t="s">
        <v>74</v>
      </c>
    </row>
    <row r="73" spans="1:8" ht="14.25" customHeight="1" x14ac:dyDescent="0.25">
      <c r="A73" s="52">
        <v>1</v>
      </c>
      <c r="B73" s="52" t="s">
        <v>101</v>
      </c>
      <c r="C73" s="52" t="s">
        <v>102</v>
      </c>
      <c r="D73" s="52" t="s">
        <v>69</v>
      </c>
      <c r="E73" s="11">
        <v>180000000000</v>
      </c>
      <c r="F73" s="11">
        <v>84209000000</v>
      </c>
      <c r="G73" s="51">
        <v>0.46782777777777779</v>
      </c>
      <c r="H73" s="52" t="s">
        <v>76</v>
      </c>
    </row>
    <row r="74" spans="1:8" ht="14.25" customHeight="1" x14ac:dyDescent="0.25">
      <c r="A74" s="52">
        <v>2</v>
      </c>
      <c r="B74" s="52" t="s">
        <v>103</v>
      </c>
      <c r="C74" s="52" t="s">
        <v>104</v>
      </c>
      <c r="D74" s="52" t="s">
        <v>69</v>
      </c>
      <c r="E74" s="11">
        <v>70000000000</v>
      </c>
      <c r="F74" s="11">
        <v>6490000000</v>
      </c>
      <c r="G74" s="51">
        <v>9.2714285714285707E-2</v>
      </c>
      <c r="H74" s="52" t="s">
        <v>76</v>
      </c>
    </row>
    <row r="75" spans="1:8" ht="14.25" customHeight="1" x14ac:dyDescent="0.25">
      <c r="A75" s="52">
        <v>3</v>
      </c>
      <c r="B75" s="52" t="s">
        <v>109</v>
      </c>
      <c r="C75" s="52" t="s">
        <v>110</v>
      </c>
      <c r="D75" s="52" t="s">
        <v>69</v>
      </c>
      <c r="E75" s="11">
        <v>6498000000</v>
      </c>
      <c r="F75" s="11">
        <v>1039730000</v>
      </c>
      <c r="G75" s="51">
        <v>0.1600076946752847</v>
      </c>
      <c r="H75" s="52" t="s">
        <v>76</v>
      </c>
    </row>
    <row r="76" spans="1:8" ht="14.25" customHeight="1" x14ac:dyDescent="0.25">
      <c r="A76" s="52">
        <v>4</v>
      </c>
      <c r="B76" s="52" t="s">
        <v>111</v>
      </c>
      <c r="C76" s="52" t="s">
        <v>112</v>
      </c>
      <c r="D76" s="52" t="s">
        <v>69</v>
      </c>
      <c r="E76" s="11">
        <v>1300000000</v>
      </c>
      <c r="F76" s="11">
        <v>601800000</v>
      </c>
      <c r="G76" s="51">
        <v>0.46292307692307694</v>
      </c>
      <c r="H76" s="52" t="s">
        <v>76</v>
      </c>
    </row>
    <row r="77" spans="1:8" ht="14.25" customHeight="1" x14ac:dyDescent="0.25">
      <c r="A77" s="52">
        <v>5</v>
      </c>
      <c r="B77" s="52" t="s">
        <v>116</v>
      </c>
      <c r="C77" s="52" t="s">
        <v>117</v>
      </c>
      <c r="D77" s="52" t="s">
        <v>69</v>
      </c>
      <c r="E77" s="11">
        <v>17029080000</v>
      </c>
      <c r="F77" s="11">
        <v>2940290000</v>
      </c>
      <c r="G77" s="51">
        <v>0.17266288020257115</v>
      </c>
      <c r="H77" s="52" t="s">
        <v>76</v>
      </c>
    </row>
    <row r="78" spans="1:8" ht="14.25" customHeight="1" x14ac:dyDescent="0.25">
      <c r="A78" s="52">
        <v>6</v>
      </c>
      <c r="B78" s="52" t="s">
        <v>488</v>
      </c>
      <c r="C78" s="52" t="s">
        <v>489</v>
      </c>
      <c r="D78" s="52" t="s">
        <v>69</v>
      </c>
      <c r="E78" s="11">
        <v>78299580000</v>
      </c>
      <c r="F78" s="11">
        <v>24958730000</v>
      </c>
      <c r="G78" s="51">
        <v>0.3187594365129417</v>
      </c>
      <c r="H78" s="52" t="s">
        <v>76</v>
      </c>
    </row>
    <row r="79" spans="1:8" ht="14.25" customHeight="1" x14ac:dyDescent="0.25">
      <c r="A79" s="52">
        <v>7</v>
      </c>
      <c r="B79" s="52" t="s">
        <v>120</v>
      </c>
      <c r="C79" s="52" t="s">
        <v>121</v>
      </c>
      <c r="D79" s="52" t="s">
        <v>69</v>
      </c>
      <c r="E79" s="11">
        <v>9502000000</v>
      </c>
      <c r="F79" s="11">
        <v>2741140000</v>
      </c>
      <c r="G79" s="51">
        <v>0.28848031993264578</v>
      </c>
      <c r="H79" s="52" t="s">
        <v>76</v>
      </c>
    </row>
    <row r="80" spans="1:8" ht="14.25" customHeight="1" x14ac:dyDescent="0.25">
      <c r="A80" s="52">
        <v>8</v>
      </c>
      <c r="B80" s="52" t="s">
        <v>67</v>
      </c>
      <c r="C80" s="52" t="s">
        <v>516</v>
      </c>
      <c r="D80" s="52" t="s">
        <v>69</v>
      </c>
      <c r="E80" s="11">
        <v>14760000000</v>
      </c>
      <c r="F80" s="11">
        <v>1322000000</v>
      </c>
      <c r="G80" s="51">
        <v>8.9566395663956633E-2</v>
      </c>
      <c r="H80" s="52" t="s">
        <v>76</v>
      </c>
    </row>
    <row r="81" spans="1:8" ht="14.25" customHeight="1" x14ac:dyDescent="0.25">
      <c r="A81" s="52">
        <v>9</v>
      </c>
      <c r="B81" s="52" t="s">
        <v>130</v>
      </c>
      <c r="C81" s="52" t="s">
        <v>131</v>
      </c>
      <c r="D81" s="52" t="s">
        <v>69</v>
      </c>
      <c r="E81" s="11">
        <v>158139440000</v>
      </c>
      <c r="F81" s="11">
        <v>4374560000</v>
      </c>
      <c r="G81" s="51">
        <v>2.7662675421134663E-2</v>
      </c>
      <c r="H81" s="52" t="s">
        <v>76</v>
      </c>
    </row>
    <row r="82" spans="1:8" ht="14.25" customHeight="1" x14ac:dyDescent="0.25">
      <c r="A82" s="52">
        <v>10</v>
      </c>
      <c r="B82" s="52" t="s">
        <v>139</v>
      </c>
      <c r="C82" s="52" t="s">
        <v>140</v>
      </c>
      <c r="D82" s="52" t="s">
        <v>69</v>
      </c>
      <c r="E82" s="11">
        <v>396000000000</v>
      </c>
      <c r="F82" s="11">
        <v>46381247122</v>
      </c>
      <c r="G82" s="51">
        <v>0.11712436141919191</v>
      </c>
      <c r="H82" s="52" t="s">
        <v>76</v>
      </c>
    </row>
    <row r="83" spans="1:8" ht="14.25" customHeight="1" x14ac:dyDescent="0.25">
      <c r="A83" s="52">
        <v>11</v>
      </c>
      <c r="B83" s="52" t="s">
        <v>146</v>
      </c>
      <c r="C83" s="52" t="s">
        <v>147</v>
      </c>
      <c r="D83" s="52" t="s">
        <v>71</v>
      </c>
      <c r="E83" s="11">
        <v>281097430000</v>
      </c>
      <c r="F83" s="11">
        <v>23168920000</v>
      </c>
      <c r="G83" s="51">
        <v>8.242309436980623E-2</v>
      </c>
      <c r="H83" s="52" t="s">
        <v>76</v>
      </c>
    </row>
    <row r="84" spans="1:8" ht="14.25" customHeight="1" x14ac:dyDescent="0.25">
      <c r="A84" s="52">
        <v>12</v>
      </c>
      <c r="B84" s="52" t="s">
        <v>149</v>
      </c>
      <c r="C84" s="52" t="s">
        <v>150</v>
      </c>
      <c r="D84" s="52" t="s">
        <v>71</v>
      </c>
      <c r="E84" s="11">
        <v>182000000000</v>
      </c>
      <c r="F84" s="11">
        <v>51265500000</v>
      </c>
      <c r="G84" s="51">
        <v>0.28167857142857144</v>
      </c>
      <c r="H84" s="52" t="s">
        <v>76</v>
      </c>
    </row>
    <row r="85" spans="1:8" ht="14.25" customHeight="1" x14ac:dyDescent="0.25">
      <c r="A85" s="52">
        <v>13</v>
      </c>
      <c r="B85" s="52" t="s">
        <v>152</v>
      </c>
      <c r="C85" s="52" t="s">
        <v>153</v>
      </c>
      <c r="D85" s="52" t="s">
        <v>71</v>
      </c>
      <c r="E85" s="11">
        <v>165599860000</v>
      </c>
      <c r="F85" s="11">
        <v>38520000000</v>
      </c>
      <c r="G85" s="51">
        <v>0.23260889230220363</v>
      </c>
      <c r="H85" s="52" t="s">
        <v>76</v>
      </c>
    </row>
    <row r="86" spans="1:8" ht="14.25" customHeight="1" x14ac:dyDescent="0.25">
      <c r="A86" s="52">
        <v>14</v>
      </c>
      <c r="B86" s="52" t="s">
        <v>154</v>
      </c>
      <c r="C86" s="52" t="s">
        <v>155</v>
      </c>
      <c r="D86" s="52" t="s">
        <v>71</v>
      </c>
      <c r="E86" s="11">
        <v>75847860000</v>
      </c>
      <c r="F86" s="11">
        <v>22754360000</v>
      </c>
      <c r="G86" s="51">
        <v>0.3000000263685752</v>
      </c>
      <c r="H86" s="52" t="s">
        <v>76</v>
      </c>
    </row>
    <row r="87" spans="1:8" ht="14.25" customHeight="1" x14ac:dyDescent="0.25">
      <c r="A87" s="52">
        <v>15</v>
      </c>
      <c r="B87" s="52" t="s">
        <v>156</v>
      </c>
      <c r="C87" s="52" t="s">
        <v>157</v>
      </c>
      <c r="D87" s="52" t="s">
        <v>71</v>
      </c>
      <c r="E87" s="11">
        <v>24000000000</v>
      </c>
      <c r="F87" s="11">
        <v>5521000000</v>
      </c>
      <c r="G87" s="51">
        <v>0.23004166666666667</v>
      </c>
      <c r="H87" s="52" t="s">
        <v>76</v>
      </c>
    </row>
    <row r="88" spans="1:8" ht="14.25" customHeight="1" x14ac:dyDescent="0.25">
      <c r="A88" s="52">
        <v>16</v>
      </c>
      <c r="B88" s="52" t="s">
        <v>158</v>
      </c>
      <c r="C88" s="52" t="s">
        <v>159</v>
      </c>
      <c r="D88" s="52" t="s">
        <v>71</v>
      </c>
      <c r="E88" s="11">
        <v>31642320000</v>
      </c>
      <c r="F88" s="11">
        <v>4848020000</v>
      </c>
      <c r="G88" s="51">
        <v>0.15321316515350328</v>
      </c>
      <c r="H88" s="52" t="s">
        <v>76</v>
      </c>
    </row>
    <row r="89" spans="1:8" ht="14.25" customHeight="1" x14ac:dyDescent="0.25">
      <c r="A89" s="52">
        <v>17</v>
      </c>
      <c r="B89" s="52" t="s">
        <v>162</v>
      </c>
      <c r="C89" s="52" t="s">
        <v>163</v>
      </c>
      <c r="D89" s="52" t="s">
        <v>71</v>
      </c>
      <c r="E89" s="11">
        <v>190214990000</v>
      </c>
      <c r="F89" s="11">
        <v>4828560000</v>
      </c>
      <c r="G89" s="51">
        <v>2.5384750171371876E-2</v>
      </c>
      <c r="H89" s="52" t="s">
        <v>76</v>
      </c>
    </row>
    <row r="90" spans="1:8" ht="14.25" customHeight="1" x14ac:dyDescent="0.25">
      <c r="A90" s="52">
        <v>18</v>
      </c>
      <c r="B90" s="52" t="s">
        <v>164</v>
      </c>
      <c r="C90" s="52" t="s">
        <v>165</v>
      </c>
      <c r="D90" s="52" t="s">
        <v>71</v>
      </c>
      <c r="E90" s="11">
        <v>40490060000</v>
      </c>
      <c r="F90" s="11">
        <v>20146260000</v>
      </c>
      <c r="G90" s="51">
        <v>0.49756063586964305</v>
      </c>
      <c r="H90" s="52" t="s">
        <v>76</v>
      </c>
    </row>
    <row r="91" spans="1:8" ht="14.25" customHeight="1" x14ac:dyDescent="0.25">
      <c r="A91" s="52">
        <v>19</v>
      </c>
      <c r="B91" s="52" t="s">
        <v>166</v>
      </c>
      <c r="C91" s="52" t="s">
        <v>167</v>
      </c>
      <c r="D91" s="52" t="s">
        <v>71</v>
      </c>
      <c r="E91" s="11">
        <v>8000000000</v>
      </c>
      <c r="F91" s="11">
        <v>3775000000</v>
      </c>
      <c r="G91" s="51">
        <v>0.47187499999999999</v>
      </c>
      <c r="H91" s="52" t="s">
        <v>76</v>
      </c>
    </row>
    <row r="92" spans="1:8" ht="14.25" customHeight="1" x14ac:dyDescent="0.25">
      <c r="A92" s="52">
        <v>20</v>
      </c>
      <c r="B92" s="52" t="s">
        <v>169</v>
      </c>
      <c r="C92" s="52" t="s">
        <v>170</v>
      </c>
      <c r="D92" s="52" t="s">
        <v>71</v>
      </c>
      <c r="E92" s="11">
        <v>16029000000</v>
      </c>
      <c r="F92" s="11">
        <v>6653400000</v>
      </c>
      <c r="G92" s="51">
        <v>0.41508515815085156</v>
      </c>
      <c r="H92" s="52" t="s">
        <v>76</v>
      </c>
    </row>
    <row r="93" spans="1:8" ht="14.25" customHeight="1" x14ac:dyDescent="0.25">
      <c r="A93" s="52">
        <v>21</v>
      </c>
      <c r="B93" s="52" t="s">
        <v>510</v>
      </c>
      <c r="C93" s="52" t="s">
        <v>511</v>
      </c>
      <c r="D93" s="52" t="s">
        <v>71</v>
      </c>
      <c r="E93" s="11">
        <v>71475800000</v>
      </c>
      <c r="F93" s="11">
        <v>35657590000</v>
      </c>
      <c r="G93" s="51">
        <v>0.49887640292238772</v>
      </c>
      <c r="H93" s="52" t="s">
        <v>76</v>
      </c>
    </row>
    <row r="94" spans="1:8" ht="14.25" customHeight="1" x14ac:dyDescent="0.25">
      <c r="A94" s="52">
        <v>22</v>
      </c>
      <c r="B94" s="52" t="s">
        <v>176</v>
      </c>
      <c r="C94" s="52" t="s">
        <v>177</v>
      </c>
      <c r="D94" s="52" t="s">
        <v>71</v>
      </c>
      <c r="E94" s="11">
        <v>170000000000</v>
      </c>
      <c r="F94" s="11">
        <v>84606300000</v>
      </c>
      <c r="G94" s="51">
        <v>0.49768411764705883</v>
      </c>
      <c r="H94" s="52" t="s">
        <v>76</v>
      </c>
    </row>
    <row r="95" spans="1:8" ht="14.25" customHeight="1" x14ac:dyDescent="0.25">
      <c r="A95" s="52">
        <v>23</v>
      </c>
      <c r="B95" s="52" t="s">
        <v>181</v>
      </c>
      <c r="C95" s="52" t="s">
        <v>182</v>
      </c>
      <c r="D95" s="52" t="s">
        <v>71</v>
      </c>
      <c r="E95" s="11">
        <v>70958760000</v>
      </c>
      <c r="F95" s="11">
        <v>32410560000</v>
      </c>
      <c r="G95" s="51">
        <v>0.45675206274743246</v>
      </c>
      <c r="H95" s="52" t="s">
        <v>76</v>
      </c>
    </row>
    <row r="96" spans="1:8" ht="14.25" customHeight="1" x14ac:dyDescent="0.25">
      <c r="A96" s="52">
        <v>24</v>
      </c>
      <c r="B96" s="52" t="s">
        <v>500</v>
      </c>
      <c r="C96" s="52" t="s">
        <v>501</v>
      </c>
      <c r="D96" s="52" t="s">
        <v>71</v>
      </c>
      <c r="E96" s="11">
        <v>60000000000</v>
      </c>
      <c r="F96" s="11">
        <v>29424000000</v>
      </c>
      <c r="G96" s="51">
        <v>0.4904</v>
      </c>
      <c r="H96" s="52" t="s">
        <v>76</v>
      </c>
    </row>
    <row r="97" spans="1:8" ht="14.25" customHeight="1" x14ac:dyDescent="0.25">
      <c r="A97" s="52">
        <v>25</v>
      </c>
      <c r="B97" s="52" t="s">
        <v>193</v>
      </c>
      <c r="C97" s="52" t="s">
        <v>194</v>
      </c>
      <c r="D97" s="52" t="s">
        <v>71</v>
      </c>
      <c r="E97" s="11">
        <v>8475580000</v>
      </c>
      <c r="F97" s="11">
        <v>4075580000</v>
      </c>
      <c r="G97" s="51">
        <v>0.4808614867655075</v>
      </c>
      <c r="H97" s="52" t="s">
        <v>76</v>
      </c>
    </row>
    <row r="98" spans="1:8" ht="14.25" customHeight="1" x14ac:dyDescent="0.25">
      <c r="A98" s="52">
        <v>26</v>
      </c>
      <c r="B98" s="52" t="s">
        <v>205</v>
      </c>
      <c r="C98" s="52" t="s">
        <v>206</v>
      </c>
      <c r="D98" s="52" t="s">
        <v>73</v>
      </c>
      <c r="E98" s="11">
        <v>25654000000</v>
      </c>
      <c r="F98" s="11">
        <v>12075436174</v>
      </c>
      <c r="G98" s="51">
        <v>0.47070383464566928</v>
      </c>
      <c r="H98" s="52" t="s">
        <v>76</v>
      </c>
    </row>
    <row r="99" spans="1:8" ht="14.25" customHeight="1" x14ac:dyDescent="0.25">
      <c r="A99" s="52">
        <v>27</v>
      </c>
      <c r="B99" s="52" t="s">
        <v>207</v>
      </c>
      <c r="C99" s="52" t="s">
        <v>208</v>
      </c>
      <c r="D99" s="52" t="s">
        <v>73</v>
      </c>
      <c r="E99" s="11">
        <v>16727860000</v>
      </c>
      <c r="F99" s="11">
        <v>2126290000</v>
      </c>
      <c r="G99" s="51">
        <v>0.12711070035258545</v>
      </c>
      <c r="H99" s="52" t="s">
        <v>76</v>
      </c>
    </row>
    <row r="100" spans="1:8" ht="14.25" customHeight="1" x14ac:dyDescent="0.25">
      <c r="A100" s="52">
        <v>28</v>
      </c>
      <c r="B100" s="52" t="s">
        <v>214</v>
      </c>
      <c r="C100" s="52" t="s">
        <v>215</v>
      </c>
      <c r="D100" s="52" t="s">
        <v>73</v>
      </c>
      <c r="E100" s="11">
        <v>4000000000</v>
      </c>
      <c r="F100" s="11">
        <v>1150000000</v>
      </c>
      <c r="G100" s="51">
        <v>0.28749999999999998</v>
      </c>
      <c r="H100" s="52" t="s">
        <v>76</v>
      </c>
    </row>
    <row r="101" spans="1:8" ht="14.25" customHeight="1" x14ac:dyDescent="0.25">
      <c r="A101" s="52">
        <v>29</v>
      </c>
      <c r="B101" s="52" t="s">
        <v>216</v>
      </c>
      <c r="C101" s="52" t="s">
        <v>217</v>
      </c>
      <c r="D101" s="52" t="s">
        <v>73</v>
      </c>
      <c r="E101" s="11">
        <v>2800000000</v>
      </c>
      <c r="F101" s="11">
        <v>1237700000</v>
      </c>
      <c r="G101" s="51">
        <v>0.44203571428571431</v>
      </c>
      <c r="H101" s="52" t="s">
        <v>76</v>
      </c>
    </row>
    <row r="102" spans="1:8" ht="14.25" customHeight="1" x14ac:dyDescent="0.25">
      <c r="A102" s="52">
        <v>30</v>
      </c>
      <c r="B102" s="52" t="s">
        <v>218</v>
      </c>
      <c r="C102" s="52" t="s">
        <v>219</v>
      </c>
      <c r="D102" s="52" t="s">
        <v>73</v>
      </c>
      <c r="E102" s="11">
        <v>7000000000</v>
      </c>
      <c r="F102" s="11">
        <v>1527620000</v>
      </c>
      <c r="G102" s="51">
        <v>0.21823142857142858</v>
      </c>
      <c r="H102" s="52" t="s">
        <v>76</v>
      </c>
    </row>
    <row r="103" spans="1:8" ht="14.25" customHeight="1" x14ac:dyDescent="0.25">
      <c r="A103" s="52">
        <v>31</v>
      </c>
      <c r="B103" s="52" t="s">
        <v>230</v>
      </c>
      <c r="C103" s="52" t="s">
        <v>231</v>
      </c>
      <c r="D103" s="52" t="s">
        <v>73</v>
      </c>
      <c r="E103" s="11">
        <v>41209700000</v>
      </c>
      <c r="F103" s="11">
        <v>6320875000</v>
      </c>
      <c r="G103" s="51">
        <v>0.15338318405618095</v>
      </c>
      <c r="H103" s="52" t="s">
        <v>76</v>
      </c>
    </row>
    <row r="104" spans="1:8" ht="14.25" customHeight="1" x14ac:dyDescent="0.25">
      <c r="A104" s="52">
        <v>32</v>
      </c>
      <c r="B104" s="52" t="s">
        <v>234</v>
      </c>
      <c r="C104" s="52" t="s">
        <v>235</v>
      </c>
      <c r="D104" s="52" t="s">
        <v>73</v>
      </c>
      <c r="E104" s="11">
        <v>10820000000</v>
      </c>
      <c r="F104" s="11">
        <v>976320000</v>
      </c>
      <c r="G104" s="51">
        <v>9.0232902033271722E-2</v>
      </c>
      <c r="H104" s="52" t="s">
        <v>76</v>
      </c>
    </row>
    <row r="105" spans="1:8" ht="14.25" customHeight="1" x14ac:dyDescent="0.25">
      <c r="A105" s="52">
        <v>33</v>
      </c>
      <c r="B105" s="52" t="s">
        <v>236</v>
      </c>
      <c r="C105" s="52" t="s">
        <v>237</v>
      </c>
      <c r="D105" s="52" t="s">
        <v>73</v>
      </c>
      <c r="E105" s="11">
        <v>108000000000</v>
      </c>
      <c r="F105" s="11">
        <v>32633110000</v>
      </c>
      <c r="G105" s="51">
        <v>0.3021584259259259</v>
      </c>
      <c r="H105" s="52" t="s">
        <v>76</v>
      </c>
    </row>
    <row r="106" spans="1:8" ht="14.25" customHeight="1" x14ac:dyDescent="0.25">
      <c r="A106" s="52">
        <v>34</v>
      </c>
      <c r="B106" s="52" t="s">
        <v>490</v>
      </c>
      <c r="C106" s="52" t="s">
        <v>491</v>
      </c>
      <c r="D106" s="52" t="s">
        <v>73</v>
      </c>
      <c r="E106" s="11">
        <v>29361400000</v>
      </c>
      <c r="F106" s="11">
        <v>8627474000</v>
      </c>
      <c r="G106" s="51">
        <v>0.29383728296334644</v>
      </c>
      <c r="H106" s="52" t="s">
        <v>76</v>
      </c>
    </row>
    <row r="107" spans="1:8" ht="14.25" customHeight="1" x14ac:dyDescent="0.25">
      <c r="A107" s="52">
        <v>35</v>
      </c>
      <c r="B107" s="52" t="s">
        <v>238</v>
      </c>
      <c r="C107" s="52" t="s">
        <v>239</v>
      </c>
      <c r="D107" s="52" t="s">
        <v>73</v>
      </c>
      <c r="E107" s="11">
        <v>20000000000</v>
      </c>
      <c r="F107" s="11">
        <v>5686800000</v>
      </c>
      <c r="G107" s="51">
        <v>0.28433999999999998</v>
      </c>
      <c r="H107" s="52" t="s">
        <v>76</v>
      </c>
    </row>
    <row r="108" spans="1:8" ht="14.25" customHeight="1" x14ac:dyDescent="0.25">
      <c r="A108" s="52">
        <v>36</v>
      </c>
      <c r="B108" s="52" t="s">
        <v>486</v>
      </c>
      <c r="C108" s="52" t="s">
        <v>532</v>
      </c>
      <c r="D108" s="52" t="s">
        <v>73</v>
      </c>
      <c r="E108" s="11">
        <v>7205000000</v>
      </c>
      <c r="F108" s="11">
        <v>2276000000</v>
      </c>
      <c r="G108" s="51">
        <v>0.31589174184594032</v>
      </c>
      <c r="H108" s="52" t="s">
        <v>76</v>
      </c>
    </row>
    <row r="109" spans="1:8" ht="14.25" customHeight="1" x14ac:dyDescent="0.25">
      <c r="A109" s="52">
        <v>37</v>
      </c>
      <c r="B109" s="52" t="s">
        <v>246</v>
      </c>
      <c r="C109" s="52" t="s">
        <v>247</v>
      </c>
      <c r="D109" s="52" t="s">
        <v>75</v>
      </c>
      <c r="E109" s="11">
        <v>235000000000</v>
      </c>
      <c r="F109" s="11">
        <v>63450000000</v>
      </c>
      <c r="G109" s="51">
        <v>0.27</v>
      </c>
      <c r="H109" s="52" t="s">
        <v>76</v>
      </c>
    </row>
    <row r="110" spans="1:8" ht="14.25" customHeight="1" x14ac:dyDescent="0.25">
      <c r="A110" s="52">
        <v>38</v>
      </c>
      <c r="B110" s="52" t="s">
        <v>249</v>
      </c>
      <c r="C110" s="52" t="s">
        <v>250</v>
      </c>
      <c r="D110" s="52" t="s">
        <v>75</v>
      </c>
      <c r="E110" s="11">
        <v>65056500000</v>
      </c>
      <c r="F110" s="11">
        <v>8880250000</v>
      </c>
      <c r="G110" s="51">
        <v>0.13650058026484671</v>
      </c>
      <c r="H110" s="52" t="s">
        <v>76</v>
      </c>
    </row>
    <row r="111" spans="1:8" ht="14.25" customHeight="1" x14ac:dyDescent="0.25">
      <c r="A111" s="52">
        <v>39</v>
      </c>
      <c r="B111" s="52" t="s">
        <v>270</v>
      </c>
      <c r="C111" s="52" t="s">
        <v>271</v>
      </c>
      <c r="D111" s="52" t="s">
        <v>75</v>
      </c>
      <c r="E111" s="11">
        <v>3262350000000</v>
      </c>
      <c r="F111" s="11">
        <v>627300000</v>
      </c>
      <c r="G111" s="51">
        <v>1.9228470274495379E-4</v>
      </c>
      <c r="H111" s="52" t="s">
        <v>76</v>
      </c>
    </row>
    <row r="112" spans="1:8" ht="14.25" customHeight="1" x14ac:dyDescent="0.25">
      <c r="A112" s="52">
        <v>40</v>
      </c>
      <c r="B112" s="52" t="s">
        <v>274</v>
      </c>
      <c r="C112" s="52" t="s">
        <v>275</v>
      </c>
      <c r="D112" s="52" t="s">
        <v>75</v>
      </c>
      <c r="E112" s="11">
        <v>60000000000</v>
      </c>
      <c r="F112" s="11">
        <v>18000000000</v>
      </c>
      <c r="G112" s="51">
        <v>0.3</v>
      </c>
      <c r="H112" s="52" t="s">
        <v>76</v>
      </c>
    </row>
    <row r="113" spans="1:8" ht="14.25" customHeight="1" x14ac:dyDescent="0.25">
      <c r="A113" s="52">
        <v>41</v>
      </c>
      <c r="B113" s="52" t="s">
        <v>496</v>
      </c>
      <c r="C113" s="52" t="s">
        <v>497</v>
      </c>
      <c r="D113" s="52" t="s">
        <v>75</v>
      </c>
      <c r="E113" s="11">
        <v>5000000000</v>
      </c>
      <c r="F113" s="11">
        <v>1000000000</v>
      </c>
      <c r="G113" s="51">
        <v>0.2</v>
      </c>
      <c r="H113" s="52" t="s">
        <v>76</v>
      </c>
    </row>
    <row r="114" spans="1:8" ht="14.25" customHeight="1" x14ac:dyDescent="0.25">
      <c r="A114" s="52">
        <v>42</v>
      </c>
      <c r="B114" s="52" t="s">
        <v>277</v>
      </c>
      <c r="C114" s="52" t="s">
        <v>278</v>
      </c>
      <c r="D114" s="52" t="s">
        <v>75</v>
      </c>
      <c r="E114" s="11">
        <v>7000000000</v>
      </c>
      <c r="F114" s="11">
        <v>2030000000</v>
      </c>
      <c r="G114" s="51">
        <v>0.28999999999999998</v>
      </c>
      <c r="H114" s="52" t="s">
        <v>76</v>
      </c>
    </row>
    <row r="115" spans="1:8" ht="14.25" customHeight="1" x14ac:dyDescent="0.25">
      <c r="A115" s="52">
        <v>43</v>
      </c>
      <c r="B115" s="52" t="s">
        <v>285</v>
      </c>
      <c r="C115" s="52" t="s">
        <v>286</v>
      </c>
      <c r="D115" s="52" t="s">
        <v>75</v>
      </c>
      <c r="E115" s="11">
        <v>3855000000</v>
      </c>
      <c r="F115" s="11">
        <v>1156500000</v>
      </c>
      <c r="G115" s="51">
        <v>0.3</v>
      </c>
      <c r="H115" s="52" t="s">
        <v>76</v>
      </c>
    </row>
    <row r="116" spans="1:8" ht="14.25" customHeight="1" x14ac:dyDescent="0.25">
      <c r="A116" s="52">
        <v>44</v>
      </c>
      <c r="B116" s="52" t="s">
        <v>287</v>
      </c>
      <c r="C116" s="52" t="s">
        <v>288</v>
      </c>
      <c r="D116" s="52" t="s">
        <v>75</v>
      </c>
      <c r="E116" s="11">
        <v>2094700000</v>
      </c>
      <c r="F116" s="11">
        <v>300418000</v>
      </c>
      <c r="G116" s="51">
        <v>0.14341815057048743</v>
      </c>
      <c r="H116" s="52" t="s">
        <v>76</v>
      </c>
    </row>
    <row r="117" spans="1:8" ht="14.25" customHeight="1" x14ac:dyDescent="0.25">
      <c r="A117" s="52">
        <v>45</v>
      </c>
      <c r="B117" s="52" t="s">
        <v>290</v>
      </c>
      <c r="C117" s="52" t="s">
        <v>291</v>
      </c>
      <c r="D117" s="52" t="s">
        <v>75</v>
      </c>
      <c r="E117" s="11">
        <v>139500000000</v>
      </c>
      <c r="F117" s="11">
        <v>21900000000</v>
      </c>
      <c r="G117" s="51">
        <v>0.15698924731182795</v>
      </c>
      <c r="H117" s="52" t="s">
        <v>76</v>
      </c>
    </row>
    <row r="118" spans="1:8" ht="14.25" customHeight="1" x14ac:dyDescent="0.25">
      <c r="A118" s="52">
        <v>46</v>
      </c>
      <c r="B118" s="52" t="s">
        <v>292</v>
      </c>
      <c r="C118" s="52" t="s">
        <v>293</v>
      </c>
      <c r="D118" s="52" t="s">
        <v>75</v>
      </c>
      <c r="E118" s="11">
        <v>60000000000</v>
      </c>
      <c r="F118" s="11">
        <v>12161060000</v>
      </c>
      <c r="G118" s="51">
        <v>0.20268433333333333</v>
      </c>
      <c r="H118" s="52" t="s">
        <v>76</v>
      </c>
    </row>
    <row r="119" spans="1:8" ht="14.25" customHeight="1" x14ac:dyDescent="0.25">
      <c r="A119" s="52">
        <v>47</v>
      </c>
      <c r="B119" s="52" t="s">
        <v>482</v>
      </c>
      <c r="C119" s="52" t="s">
        <v>483</v>
      </c>
      <c r="D119" s="52" t="s">
        <v>75</v>
      </c>
      <c r="E119" s="11">
        <v>12688200000</v>
      </c>
      <c r="F119" s="11">
        <v>3679200000</v>
      </c>
      <c r="G119" s="51">
        <v>0.28997020854021849</v>
      </c>
      <c r="H119" s="52" t="s">
        <v>76</v>
      </c>
    </row>
    <row r="120" spans="1:8" ht="14.25" customHeight="1" x14ac:dyDescent="0.25">
      <c r="A120" s="52">
        <v>48</v>
      </c>
      <c r="B120" s="52" t="s">
        <v>316</v>
      </c>
      <c r="C120" s="52" t="s">
        <v>317</v>
      </c>
      <c r="D120" s="52" t="s">
        <v>75</v>
      </c>
      <c r="E120" s="11">
        <v>132960322036</v>
      </c>
      <c r="F120" s="11">
        <v>34934400000</v>
      </c>
      <c r="G120" s="51">
        <v>0.26274304593321646</v>
      </c>
      <c r="H120" s="52" t="s">
        <v>76</v>
      </c>
    </row>
    <row r="121" spans="1:8" ht="14.25" customHeight="1" x14ac:dyDescent="0.25">
      <c r="A121" s="52">
        <v>49</v>
      </c>
      <c r="B121" s="52" t="s">
        <v>334</v>
      </c>
      <c r="C121" s="52" t="s">
        <v>335</v>
      </c>
      <c r="D121" s="52" t="s">
        <v>77</v>
      </c>
      <c r="E121" s="11">
        <v>818609380000</v>
      </c>
      <c r="F121" s="11">
        <v>199830000</v>
      </c>
      <c r="G121" s="51">
        <v>2.4410910121748177E-4</v>
      </c>
      <c r="H121" s="52" t="s">
        <v>76</v>
      </c>
    </row>
    <row r="122" spans="1:8" ht="14.25" customHeight="1" x14ac:dyDescent="0.25">
      <c r="A122" s="52">
        <v>50</v>
      </c>
      <c r="B122" s="52" t="s">
        <v>336</v>
      </c>
      <c r="C122" s="52" t="s">
        <v>337</v>
      </c>
      <c r="D122" s="52" t="s">
        <v>77</v>
      </c>
      <c r="E122" s="11">
        <v>125689000000</v>
      </c>
      <c r="F122" s="11">
        <v>17600000000</v>
      </c>
      <c r="G122" s="51">
        <v>0.14002816475586566</v>
      </c>
      <c r="H122" s="52" t="s">
        <v>76</v>
      </c>
    </row>
    <row r="123" spans="1:8" ht="14.25" customHeight="1" x14ac:dyDescent="0.25">
      <c r="A123" s="52">
        <v>51</v>
      </c>
      <c r="B123" s="52" t="s">
        <v>338</v>
      </c>
      <c r="C123" s="52" t="s">
        <v>339</v>
      </c>
      <c r="D123" s="52" t="s">
        <v>77</v>
      </c>
      <c r="E123" s="11">
        <v>30039100000</v>
      </c>
      <c r="F123" s="11">
        <v>1808100000</v>
      </c>
      <c r="G123" s="51">
        <v>6.0191550346048985E-2</v>
      </c>
      <c r="H123" s="52" t="s">
        <v>76</v>
      </c>
    </row>
    <row r="124" spans="1:8" ht="14.25" customHeight="1" x14ac:dyDescent="0.25">
      <c r="A124" s="52">
        <v>52</v>
      </c>
      <c r="B124" s="52" t="s">
        <v>487</v>
      </c>
      <c r="C124" s="52" t="s">
        <v>517</v>
      </c>
      <c r="D124" s="52" t="s">
        <v>77</v>
      </c>
      <c r="E124" s="11">
        <v>85620000000</v>
      </c>
      <c r="F124" s="11">
        <v>12463200000</v>
      </c>
      <c r="G124" s="51">
        <v>0.14556412053258586</v>
      </c>
      <c r="H124" s="52" t="s">
        <v>76</v>
      </c>
    </row>
    <row r="125" spans="1:8" ht="14.25" customHeight="1" x14ac:dyDescent="0.25">
      <c r="A125" s="52">
        <v>53</v>
      </c>
      <c r="B125" s="52" t="s">
        <v>343</v>
      </c>
      <c r="C125" s="52" t="s">
        <v>344</v>
      </c>
      <c r="D125" s="52" t="s">
        <v>77</v>
      </c>
      <c r="E125" s="11">
        <v>2000000000</v>
      </c>
      <c r="F125" s="11">
        <v>240000000</v>
      </c>
      <c r="G125" s="51">
        <v>0.12</v>
      </c>
      <c r="H125" s="52" t="s">
        <v>76</v>
      </c>
    </row>
    <row r="126" spans="1:8" ht="14.25" customHeight="1" x14ac:dyDescent="0.25">
      <c r="A126" s="52">
        <v>54</v>
      </c>
      <c r="B126" s="52" t="s">
        <v>345</v>
      </c>
      <c r="C126" s="52" t="s">
        <v>346</v>
      </c>
      <c r="D126" s="52" t="s">
        <v>77</v>
      </c>
      <c r="E126" s="11">
        <v>3505000000</v>
      </c>
      <c r="F126" s="11">
        <v>1664225000</v>
      </c>
      <c r="G126" s="51">
        <v>0.47481455064194006</v>
      </c>
      <c r="H126" s="52" t="s">
        <v>76</v>
      </c>
    </row>
    <row r="127" spans="1:8" ht="14.25" customHeight="1" x14ac:dyDescent="0.25">
      <c r="A127" s="52">
        <v>55</v>
      </c>
      <c r="B127" s="52" t="s">
        <v>347</v>
      </c>
      <c r="C127" s="52" t="s">
        <v>348</v>
      </c>
      <c r="D127" s="52" t="s">
        <v>77</v>
      </c>
      <c r="E127" s="11">
        <v>1985000000</v>
      </c>
      <c r="F127" s="11">
        <v>768000000</v>
      </c>
      <c r="G127" s="51">
        <v>0.38690176322418135</v>
      </c>
      <c r="H127" s="52" t="s">
        <v>76</v>
      </c>
    </row>
    <row r="128" spans="1:8" ht="14.25" customHeight="1" x14ac:dyDescent="0.25">
      <c r="A128" s="52">
        <v>56</v>
      </c>
      <c r="B128" s="52" t="s">
        <v>352</v>
      </c>
      <c r="C128" s="52" t="s">
        <v>353</v>
      </c>
      <c r="D128" s="52" t="s">
        <v>77</v>
      </c>
      <c r="E128" s="11">
        <v>14254065000</v>
      </c>
      <c r="F128" s="11">
        <v>6732565000</v>
      </c>
      <c r="G128" s="51">
        <v>0.47232596455818043</v>
      </c>
      <c r="H128" s="52" t="s">
        <v>76</v>
      </c>
    </row>
    <row r="129" spans="1:8" ht="14.25" customHeight="1" x14ac:dyDescent="0.25">
      <c r="A129" s="52">
        <v>57</v>
      </c>
      <c r="B129" s="52" t="s">
        <v>359</v>
      </c>
      <c r="C129" s="52" t="s">
        <v>360</v>
      </c>
      <c r="D129" s="52" t="s">
        <v>77</v>
      </c>
      <c r="E129" s="11">
        <v>126000000000</v>
      </c>
      <c r="F129" s="11">
        <v>58762800000</v>
      </c>
      <c r="G129" s="51">
        <v>0.46637142857142855</v>
      </c>
      <c r="H129" s="52" t="s">
        <v>76</v>
      </c>
    </row>
    <row r="130" spans="1:8" ht="14.25" customHeight="1" x14ac:dyDescent="0.25">
      <c r="A130" s="52">
        <v>58</v>
      </c>
      <c r="B130" s="52" t="s">
        <v>362</v>
      </c>
      <c r="C130" s="52" t="s">
        <v>363</v>
      </c>
      <c r="D130" s="52" t="s">
        <v>77</v>
      </c>
      <c r="E130" s="11">
        <v>44000000000</v>
      </c>
      <c r="F130" s="11">
        <v>21560000000</v>
      </c>
      <c r="G130" s="51">
        <v>0.49</v>
      </c>
      <c r="H130" s="52" t="s">
        <v>76</v>
      </c>
    </row>
    <row r="131" spans="1:8" ht="14.25" customHeight="1" x14ac:dyDescent="0.25">
      <c r="A131" s="52">
        <v>59</v>
      </c>
      <c r="B131" s="52" t="s">
        <v>374</v>
      </c>
      <c r="C131" s="52" t="s">
        <v>375</v>
      </c>
      <c r="D131" s="52" t="s">
        <v>77</v>
      </c>
      <c r="E131" s="11">
        <v>8000000000</v>
      </c>
      <c r="F131" s="11">
        <v>2880000000</v>
      </c>
      <c r="G131" s="51">
        <v>0.36</v>
      </c>
      <c r="H131" s="52" t="s">
        <v>76</v>
      </c>
    </row>
    <row r="132" spans="1:8" ht="14.25" customHeight="1" x14ac:dyDescent="0.25">
      <c r="A132" s="52">
        <v>60</v>
      </c>
      <c r="B132" s="52" t="s">
        <v>478</v>
      </c>
      <c r="C132" s="52" t="s">
        <v>479</v>
      </c>
      <c r="D132" s="52" t="s">
        <v>78</v>
      </c>
      <c r="E132" s="11">
        <v>790000000</v>
      </c>
      <c r="F132" s="11">
        <v>314440000</v>
      </c>
      <c r="G132" s="51">
        <v>0.39802531645569622</v>
      </c>
      <c r="H132" s="52" t="s">
        <v>76</v>
      </c>
    </row>
    <row r="133" spans="1:8" ht="14.25" customHeight="1" x14ac:dyDescent="0.25">
      <c r="A133" s="52">
        <v>61</v>
      </c>
      <c r="B133" s="52" t="s">
        <v>402</v>
      </c>
      <c r="C133" s="52" t="s">
        <v>403</v>
      </c>
      <c r="D133" s="52" t="s">
        <v>78</v>
      </c>
      <c r="E133" s="11">
        <v>1061700000</v>
      </c>
      <c r="F133" s="11">
        <v>115800000</v>
      </c>
      <c r="G133" s="51">
        <v>0.10907035885843458</v>
      </c>
      <c r="H133" s="52" t="s">
        <v>76</v>
      </c>
    </row>
    <row r="134" spans="1:8" ht="14.25" customHeight="1" x14ac:dyDescent="0.25">
      <c r="A134" s="52">
        <v>62</v>
      </c>
      <c r="B134" s="52" t="s">
        <v>404</v>
      </c>
      <c r="C134" s="52" t="s">
        <v>405</v>
      </c>
      <c r="D134" s="52" t="s">
        <v>78</v>
      </c>
      <c r="E134" s="11">
        <v>2000000000</v>
      </c>
      <c r="F134" s="11">
        <v>680500000</v>
      </c>
      <c r="G134" s="51">
        <v>0.34025</v>
      </c>
      <c r="H134" s="52" t="s">
        <v>76</v>
      </c>
    </row>
    <row r="135" spans="1:8" ht="14.25" customHeight="1" x14ac:dyDescent="0.25">
      <c r="A135" s="52">
        <v>63</v>
      </c>
      <c r="B135" s="52" t="s">
        <v>492</v>
      </c>
      <c r="C135" s="52" t="s">
        <v>493</v>
      </c>
      <c r="D135" s="52" t="s">
        <v>78</v>
      </c>
      <c r="E135" s="11">
        <v>10000050000</v>
      </c>
      <c r="F135" s="11">
        <v>3275440000</v>
      </c>
      <c r="G135" s="51">
        <v>0.32754236228818856</v>
      </c>
      <c r="H135" s="52" t="s">
        <v>76</v>
      </c>
    </row>
    <row r="136" spans="1:8" ht="14.25" customHeight="1" x14ac:dyDescent="0.25">
      <c r="A136" s="52">
        <v>64</v>
      </c>
      <c r="B136" s="52" t="s">
        <v>419</v>
      </c>
      <c r="C136" s="52" t="s">
        <v>420</v>
      </c>
      <c r="D136" s="52" t="s">
        <v>78</v>
      </c>
      <c r="E136" s="11">
        <v>40363600000</v>
      </c>
      <c r="F136" s="11">
        <v>12415850000</v>
      </c>
      <c r="G136" s="51">
        <v>0.30760016450465272</v>
      </c>
      <c r="H136" s="52" t="s">
        <v>76</v>
      </c>
    </row>
    <row r="137" spans="1:8" ht="14.25" customHeight="1" x14ac:dyDescent="0.25">
      <c r="A137" s="52">
        <v>65</v>
      </c>
      <c r="B137" s="52" t="s">
        <v>422</v>
      </c>
      <c r="C137" s="52" t="s">
        <v>423</v>
      </c>
      <c r="D137" s="52" t="s">
        <v>78</v>
      </c>
      <c r="E137" s="11">
        <v>104999550000</v>
      </c>
      <c r="F137" s="11">
        <v>31500000000</v>
      </c>
      <c r="G137" s="51">
        <v>0.30000128571979595</v>
      </c>
      <c r="H137" s="52" t="s">
        <v>76</v>
      </c>
    </row>
    <row r="138" spans="1:8" ht="14.25" customHeight="1" x14ac:dyDescent="0.25">
      <c r="A138" s="52">
        <v>66</v>
      </c>
      <c r="B138" s="52" t="s">
        <v>426</v>
      </c>
      <c r="C138" s="52" t="s">
        <v>427</v>
      </c>
      <c r="D138" s="52" t="s">
        <v>78</v>
      </c>
      <c r="E138" s="11">
        <v>20044500000</v>
      </c>
      <c r="F138" s="11">
        <v>2539800000</v>
      </c>
      <c r="G138" s="51">
        <v>0.1267080745341615</v>
      </c>
      <c r="H138" s="52" t="s">
        <v>76</v>
      </c>
    </row>
    <row r="139" spans="1:8" ht="14.25" customHeight="1" x14ac:dyDescent="0.25">
      <c r="A139" s="52">
        <v>67</v>
      </c>
      <c r="B139" s="52" t="s">
        <v>429</v>
      </c>
      <c r="C139" s="52" t="s">
        <v>430</v>
      </c>
      <c r="D139" s="52" t="s">
        <v>78</v>
      </c>
      <c r="E139" s="11">
        <v>15710000000</v>
      </c>
      <c r="F139" s="11">
        <v>7550000000</v>
      </c>
      <c r="G139" s="51">
        <v>0.4805856142584341</v>
      </c>
      <c r="H139" s="52" t="s">
        <v>76</v>
      </c>
    </row>
    <row r="140" spans="1:8" ht="14.25" customHeight="1" x14ac:dyDescent="0.25">
      <c r="A140" s="52">
        <v>68</v>
      </c>
      <c r="B140" s="52" t="s">
        <v>433</v>
      </c>
      <c r="C140" s="52" t="s">
        <v>434</v>
      </c>
      <c r="D140" s="52" t="s">
        <v>78</v>
      </c>
      <c r="E140" s="11">
        <v>30000000000</v>
      </c>
      <c r="F140" s="11">
        <v>58800000</v>
      </c>
      <c r="G140" s="51">
        <v>1.9599999999999999E-3</v>
      </c>
      <c r="H140" s="52" t="s">
        <v>76</v>
      </c>
    </row>
    <row r="141" spans="1:8" ht="14.25" customHeight="1" x14ac:dyDescent="0.25">
      <c r="A141" s="52">
        <v>69</v>
      </c>
      <c r="B141" s="52" t="s">
        <v>437</v>
      </c>
      <c r="C141" s="52" t="s">
        <v>438</v>
      </c>
      <c r="D141" s="52" t="s">
        <v>78</v>
      </c>
      <c r="E141" s="11">
        <v>42352900000</v>
      </c>
      <c r="F141" s="11">
        <v>5761200000</v>
      </c>
      <c r="G141" s="51">
        <v>0.13602846558323042</v>
      </c>
      <c r="H141" s="52" t="s">
        <v>76</v>
      </c>
    </row>
    <row r="142" spans="1:8" ht="14.25" customHeight="1" x14ac:dyDescent="0.25">
      <c r="A142" s="52">
        <v>70</v>
      </c>
      <c r="B142" s="52" t="s">
        <v>498</v>
      </c>
      <c r="C142" s="52" t="s">
        <v>499</v>
      </c>
      <c r="D142" s="52" t="s">
        <v>78</v>
      </c>
      <c r="E142" s="11">
        <v>96738280000</v>
      </c>
      <c r="F142" s="11">
        <v>29024480000</v>
      </c>
      <c r="G142" s="51">
        <v>0.30003097015989949</v>
      </c>
      <c r="H142" s="52" t="s">
        <v>76</v>
      </c>
    </row>
    <row r="143" spans="1:8" ht="14.25" customHeight="1" x14ac:dyDescent="0.25">
      <c r="A143" s="52">
        <v>71</v>
      </c>
      <c r="B143" s="52" t="s">
        <v>480</v>
      </c>
      <c r="C143" s="52" t="s">
        <v>481</v>
      </c>
      <c r="D143" s="52" t="s">
        <v>78</v>
      </c>
      <c r="E143" s="11">
        <v>6000000000</v>
      </c>
      <c r="F143" s="11">
        <v>1200000000</v>
      </c>
      <c r="G143" s="51">
        <v>0.2</v>
      </c>
      <c r="H143" s="52" t="s">
        <v>76</v>
      </c>
    </row>
    <row r="144" spans="1:8" ht="14.25" customHeight="1" x14ac:dyDescent="0.25">
      <c r="A144" s="52">
        <v>72</v>
      </c>
      <c r="B144" s="52" t="s">
        <v>440</v>
      </c>
      <c r="C144" s="52" t="s">
        <v>441</v>
      </c>
      <c r="D144" s="52" t="s">
        <v>78</v>
      </c>
      <c r="E144" s="11">
        <v>3500000000</v>
      </c>
      <c r="F144" s="11">
        <v>1575000000</v>
      </c>
      <c r="G144" s="51">
        <v>0.45</v>
      </c>
      <c r="H144" s="52" t="s">
        <v>76</v>
      </c>
    </row>
    <row r="145" spans="1:8" ht="14.25" customHeight="1" x14ac:dyDescent="0.25">
      <c r="A145" s="52">
        <v>73</v>
      </c>
      <c r="B145" s="52" t="s">
        <v>442</v>
      </c>
      <c r="C145" s="52" t="s">
        <v>443</v>
      </c>
      <c r="D145" s="52" t="s">
        <v>78</v>
      </c>
      <c r="E145" s="11">
        <v>16603400000</v>
      </c>
      <c r="F145" s="11">
        <v>3216380000</v>
      </c>
      <c r="G145" s="51">
        <v>0.19371815411301299</v>
      </c>
      <c r="H145" s="52" t="s">
        <v>76</v>
      </c>
    </row>
    <row r="146" spans="1:8" ht="14.25" customHeight="1" x14ac:dyDescent="0.25">
      <c r="A146" s="52">
        <v>74</v>
      </c>
      <c r="B146" s="52" t="s">
        <v>445</v>
      </c>
      <c r="C146" s="52" t="s">
        <v>446</v>
      </c>
      <c r="D146" s="52" t="s">
        <v>78</v>
      </c>
      <c r="E146" s="11">
        <v>679099600000</v>
      </c>
      <c r="F146" s="11">
        <v>67909960000</v>
      </c>
      <c r="G146" s="51">
        <v>0.1</v>
      </c>
      <c r="H146" s="52" t="s">
        <v>76</v>
      </c>
    </row>
    <row r="147" spans="1:8" ht="14.25" customHeight="1" x14ac:dyDescent="0.25">
      <c r="A147" s="52">
        <v>75</v>
      </c>
      <c r="B147" s="52" t="s">
        <v>494</v>
      </c>
      <c r="C147" s="52" t="s">
        <v>495</v>
      </c>
      <c r="D147" s="52" t="s">
        <v>78</v>
      </c>
      <c r="E147" s="11">
        <v>20000000000</v>
      </c>
      <c r="F147" s="11">
        <v>4700000000</v>
      </c>
      <c r="G147" s="51">
        <v>0.23499999999999999</v>
      </c>
      <c r="H147" s="52" t="s">
        <v>76</v>
      </c>
    </row>
    <row r="148" spans="1:8" ht="14.25" customHeight="1" x14ac:dyDescent="0.25">
      <c r="A148" s="52">
        <v>76</v>
      </c>
      <c r="B148" s="52" t="s">
        <v>466</v>
      </c>
      <c r="C148" s="52" t="s">
        <v>467</v>
      </c>
      <c r="D148" s="52" t="s">
        <v>79</v>
      </c>
      <c r="E148" s="11">
        <v>100000000000</v>
      </c>
      <c r="F148" s="11">
        <v>29000000000</v>
      </c>
      <c r="G148" s="51">
        <v>0.28999999999999998</v>
      </c>
      <c r="H148" s="52" t="s">
        <v>76</v>
      </c>
    </row>
    <row r="149" spans="1:8" ht="14.25" customHeight="1" x14ac:dyDescent="0.25">
      <c r="A149" s="52">
        <v>77</v>
      </c>
      <c r="B149" s="52" t="s">
        <v>470</v>
      </c>
      <c r="C149" s="52" t="s">
        <v>471</v>
      </c>
      <c r="D149" s="52" t="s">
        <v>79</v>
      </c>
      <c r="E149" s="11">
        <v>150000000000</v>
      </c>
      <c r="F149" s="11">
        <v>49500000000</v>
      </c>
      <c r="G149" s="51">
        <v>0.33</v>
      </c>
      <c r="H149" s="52" t="s">
        <v>76</v>
      </c>
    </row>
    <row r="150" spans="1:8" ht="14.25" customHeight="1" x14ac:dyDescent="0.25">
      <c r="B150" s="62" t="s">
        <v>508</v>
      </c>
      <c r="C150" s="63" t="s">
        <v>509</v>
      </c>
      <c r="D150" s="52" t="s">
        <v>71</v>
      </c>
      <c r="E150" s="64">
        <v>3004220000</v>
      </c>
      <c r="F150" s="64">
        <v>751060000</v>
      </c>
      <c r="G150" s="51">
        <f>F150/E150</f>
        <v>0.25000166432551546</v>
      </c>
      <c r="H150" s="52" t="s">
        <v>76</v>
      </c>
    </row>
    <row r="151" spans="1:8" ht="14.25" customHeight="1" x14ac:dyDescent="0.25">
      <c r="E151" s="11"/>
      <c r="F151" s="11"/>
      <c r="G151" s="51"/>
    </row>
    <row r="152" spans="1:8" ht="14.25" customHeight="1" x14ac:dyDescent="0.25">
      <c r="E152" s="11"/>
      <c r="F152" s="11"/>
      <c r="G152" s="51"/>
    </row>
    <row r="153" spans="1:8" ht="14.25" customHeight="1" x14ac:dyDescent="0.25">
      <c r="E153" s="11"/>
      <c r="F153" s="11"/>
      <c r="G153" s="51"/>
    </row>
    <row r="154" spans="1:8" ht="14.25" customHeight="1" x14ac:dyDescent="0.25">
      <c r="E154" s="11"/>
      <c r="F154" s="11"/>
      <c r="G154" s="51"/>
    </row>
    <row r="155" spans="1:8" ht="14.25" customHeight="1" x14ac:dyDescent="0.25">
      <c r="E155" s="11"/>
      <c r="F155" s="11"/>
      <c r="G155" s="51"/>
    </row>
    <row r="156" spans="1:8" ht="14.25" customHeight="1" x14ac:dyDescent="0.25">
      <c r="E156" s="11"/>
      <c r="F156" s="11"/>
      <c r="G156" s="51"/>
    </row>
    <row r="157" spans="1:8" ht="14.25" customHeight="1" x14ac:dyDescent="0.25">
      <c r="E157" s="11"/>
      <c r="F157" s="11"/>
      <c r="G157" s="51"/>
    </row>
    <row r="158" spans="1:8" ht="14.25" customHeight="1" x14ac:dyDescent="0.25">
      <c r="E158" s="11"/>
      <c r="F158" s="11"/>
      <c r="G158" s="51"/>
    </row>
    <row r="159" spans="1:8" ht="14.25" customHeight="1" x14ac:dyDescent="0.25">
      <c r="E159" s="11"/>
      <c r="F159" s="11"/>
      <c r="G159" s="51"/>
    </row>
    <row r="160" spans="1:8" ht="14.25" customHeight="1" x14ac:dyDescent="0.25">
      <c r="E160" s="11"/>
      <c r="F160" s="11"/>
      <c r="G160" s="51"/>
    </row>
    <row r="161" spans="5:7" ht="14.25" customHeight="1" x14ac:dyDescent="0.25">
      <c r="E161" s="11"/>
      <c r="F161" s="11"/>
      <c r="G161" s="51"/>
    </row>
    <row r="162" spans="5:7" ht="14.25" customHeight="1" x14ac:dyDescent="0.25">
      <c r="E162" s="11"/>
      <c r="F162" s="11"/>
      <c r="G162" s="51"/>
    </row>
    <row r="163" spans="5:7" ht="14.25" customHeight="1" x14ac:dyDescent="0.25">
      <c r="E163" s="11"/>
      <c r="F163" s="11"/>
      <c r="G163" s="51"/>
    </row>
    <row r="164" spans="5:7" ht="14.25" customHeight="1" x14ac:dyDescent="0.25">
      <c r="E164" s="11"/>
      <c r="F164" s="11"/>
      <c r="G164" s="51"/>
    </row>
    <row r="165" spans="5:7" ht="14.25" customHeight="1" x14ac:dyDescent="0.25">
      <c r="E165" s="11"/>
      <c r="F165" s="11"/>
      <c r="G165" s="51"/>
    </row>
    <row r="166" spans="5:7" ht="14.25" customHeight="1" x14ac:dyDescent="0.25">
      <c r="E166" s="11"/>
      <c r="F166" s="11"/>
      <c r="G166" s="51"/>
    </row>
    <row r="167" spans="5:7" ht="14.25" customHeight="1" x14ac:dyDescent="0.25">
      <c r="E167" s="11"/>
      <c r="F167" s="11"/>
      <c r="G167" s="51"/>
    </row>
    <row r="168" spans="5:7" ht="14.25" customHeight="1" x14ac:dyDescent="0.25">
      <c r="E168" s="11"/>
      <c r="F168" s="11"/>
      <c r="G168" s="51"/>
    </row>
    <row r="169" spans="5:7" ht="14.25" customHeight="1" x14ac:dyDescent="0.25">
      <c r="E169" s="11"/>
      <c r="F169" s="11"/>
      <c r="G169" s="51"/>
    </row>
    <row r="170" spans="5:7" ht="14.25" customHeight="1" x14ac:dyDescent="0.25">
      <c r="E170" s="11"/>
      <c r="F170" s="11"/>
      <c r="G170" s="51"/>
    </row>
    <row r="171" spans="5:7" ht="14.25" customHeight="1" x14ac:dyDescent="0.25">
      <c r="E171" s="11"/>
      <c r="F171" s="11"/>
      <c r="G171" s="51"/>
    </row>
    <row r="172" spans="5:7" ht="14.25" customHeight="1" x14ac:dyDescent="0.25">
      <c r="E172" s="11"/>
      <c r="F172" s="11"/>
      <c r="G172" s="51"/>
    </row>
    <row r="173" spans="5:7" ht="14.25" customHeight="1" x14ac:dyDescent="0.25">
      <c r="E173" s="11"/>
      <c r="F173" s="11"/>
      <c r="G173" s="51"/>
    </row>
    <row r="174" spans="5:7" ht="14.25" customHeight="1" x14ac:dyDescent="0.25">
      <c r="E174" s="11"/>
      <c r="F174" s="11"/>
      <c r="G174" s="51"/>
    </row>
    <row r="175" spans="5:7" ht="14.25" customHeight="1" x14ac:dyDescent="0.25">
      <c r="E175" s="11"/>
      <c r="F175" s="11"/>
      <c r="G175" s="51"/>
    </row>
    <row r="176" spans="5:7" ht="14.25" customHeight="1" x14ac:dyDescent="0.25">
      <c r="E176" s="11"/>
      <c r="F176" s="11"/>
      <c r="G176" s="51"/>
    </row>
    <row r="177" spans="5:7" ht="14.25" customHeight="1" x14ac:dyDescent="0.25">
      <c r="E177" s="11"/>
      <c r="F177" s="11"/>
      <c r="G177" s="51"/>
    </row>
    <row r="178" spans="5:7" ht="14.25" customHeight="1" x14ac:dyDescent="0.25">
      <c r="E178" s="11"/>
      <c r="F178" s="11"/>
      <c r="G178" s="51"/>
    </row>
    <row r="179" spans="5:7" ht="14.25" customHeight="1" x14ac:dyDescent="0.25">
      <c r="E179" s="11"/>
      <c r="F179" s="11"/>
      <c r="G179" s="51"/>
    </row>
    <row r="180" spans="5:7" ht="14.25" customHeight="1" x14ac:dyDescent="0.25">
      <c r="E180" s="11"/>
      <c r="F180" s="11"/>
      <c r="G180" s="51"/>
    </row>
    <row r="181" spans="5:7" ht="14.25" customHeight="1" x14ac:dyDescent="0.25">
      <c r="E181" s="11"/>
      <c r="F181" s="11"/>
      <c r="G181" s="51"/>
    </row>
    <row r="182" spans="5:7" ht="14.25" customHeight="1" x14ac:dyDescent="0.25">
      <c r="E182" s="11"/>
      <c r="F182" s="11"/>
      <c r="G182" s="51"/>
    </row>
    <row r="183" spans="5:7" ht="14.25" customHeight="1" x14ac:dyDescent="0.25">
      <c r="E183" s="11"/>
      <c r="F183" s="11"/>
      <c r="G183" s="51"/>
    </row>
    <row r="184" spans="5:7" ht="14.25" customHeight="1" x14ac:dyDescent="0.25">
      <c r="E184" s="11"/>
      <c r="F184" s="11"/>
      <c r="G184" s="51"/>
    </row>
    <row r="185" spans="5:7" ht="14.25" customHeight="1" x14ac:dyDescent="0.25">
      <c r="E185" s="11"/>
      <c r="F185" s="11"/>
      <c r="G185" s="51"/>
    </row>
    <row r="186" spans="5:7" ht="14.25" customHeight="1" x14ac:dyDescent="0.25">
      <c r="E186" s="11"/>
      <c r="F186" s="11"/>
      <c r="G186" s="51"/>
    </row>
    <row r="187" spans="5:7" ht="14.25" customHeight="1" x14ac:dyDescent="0.25">
      <c r="E187" s="11"/>
      <c r="F187" s="11"/>
      <c r="G187" s="51"/>
    </row>
    <row r="188" spans="5:7" ht="14.25" customHeight="1" x14ac:dyDescent="0.25">
      <c r="E188" s="11"/>
      <c r="F188" s="11"/>
      <c r="G188" s="51"/>
    </row>
    <row r="189" spans="5:7" ht="14.25" customHeight="1" x14ac:dyDescent="0.25">
      <c r="E189" s="11"/>
      <c r="F189" s="11"/>
      <c r="G189" s="51"/>
    </row>
    <row r="190" spans="5:7" ht="14.25" customHeight="1" x14ac:dyDescent="0.25">
      <c r="E190" s="11"/>
      <c r="F190" s="11"/>
      <c r="G190" s="51"/>
    </row>
    <row r="191" spans="5:7" ht="14.25" customHeight="1" x14ac:dyDescent="0.25">
      <c r="E191" s="11"/>
      <c r="F191" s="11"/>
      <c r="G191" s="51"/>
    </row>
    <row r="192" spans="5:7" ht="14.25" customHeight="1" x14ac:dyDescent="0.25">
      <c r="E192" s="11"/>
      <c r="F192" s="11"/>
      <c r="G192" s="51"/>
    </row>
    <row r="193" spans="5:7" ht="14.25" customHeight="1" x14ac:dyDescent="0.25">
      <c r="E193" s="11"/>
      <c r="F193" s="11"/>
      <c r="G193" s="51"/>
    </row>
    <row r="194" spans="5:7" ht="14.25" customHeight="1" x14ac:dyDescent="0.25">
      <c r="E194" s="11"/>
      <c r="F194" s="11"/>
      <c r="G194" s="51"/>
    </row>
    <row r="195" spans="5:7" ht="14.25" customHeight="1" x14ac:dyDescent="0.25">
      <c r="E195" s="11"/>
      <c r="F195" s="11"/>
      <c r="G195" s="51"/>
    </row>
    <row r="196" spans="5:7" ht="14.25" customHeight="1" x14ac:dyDescent="0.25">
      <c r="E196" s="11"/>
      <c r="F196" s="11"/>
      <c r="G196" s="51"/>
    </row>
    <row r="197" spans="5:7" ht="14.25" customHeight="1" x14ac:dyDescent="0.25">
      <c r="E197" s="11"/>
      <c r="F197" s="11"/>
      <c r="G197" s="51"/>
    </row>
    <row r="198" spans="5:7" ht="14.25" customHeight="1" x14ac:dyDescent="0.25">
      <c r="E198" s="11"/>
      <c r="F198" s="11"/>
      <c r="G198" s="51"/>
    </row>
    <row r="199" spans="5:7" ht="14.25" customHeight="1" x14ac:dyDescent="0.25">
      <c r="E199" s="11"/>
      <c r="F199" s="11"/>
      <c r="G199" s="51"/>
    </row>
    <row r="200" spans="5:7" ht="14.25" customHeight="1" x14ac:dyDescent="0.25">
      <c r="E200" s="11"/>
      <c r="F200" s="11"/>
      <c r="G200" s="51"/>
    </row>
    <row r="201" spans="5:7" ht="14.25" customHeight="1" x14ac:dyDescent="0.25">
      <c r="E201" s="11"/>
      <c r="F201" s="11"/>
      <c r="G201" s="51"/>
    </row>
    <row r="202" spans="5:7" ht="14.25" customHeight="1" x14ac:dyDescent="0.25">
      <c r="E202" s="11"/>
      <c r="F202" s="11"/>
      <c r="G202" s="51"/>
    </row>
    <row r="203" spans="5:7" ht="14.25" customHeight="1" x14ac:dyDescent="0.25">
      <c r="E203" s="11"/>
      <c r="F203" s="11"/>
      <c r="G203" s="51"/>
    </row>
    <row r="204" spans="5:7" ht="14.25" customHeight="1" x14ac:dyDescent="0.25">
      <c r="E204" s="11"/>
      <c r="F204" s="11"/>
      <c r="G204" s="51"/>
    </row>
    <row r="205" spans="5:7" ht="14.25" customHeight="1" x14ac:dyDescent="0.25">
      <c r="E205" s="11"/>
      <c r="F205" s="11"/>
      <c r="G205" s="51"/>
    </row>
    <row r="206" spans="5:7" ht="14.25" customHeight="1" x14ac:dyDescent="0.25">
      <c r="E206" s="11"/>
      <c r="F206" s="11"/>
      <c r="G206" s="51"/>
    </row>
    <row r="207" spans="5:7" ht="14.25" customHeight="1" x14ac:dyDescent="0.25">
      <c r="E207" s="11"/>
      <c r="F207" s="11"/>
      <c r="G207" s="51"/>
    </row>
    <row r="208" spans="5:7" ht="14.25" customHeight="1" x14ac:dyDescent="0.25">
      <c r="E208" s="11"/>
      <c r="F208" s="11"/>
      <c r="G208" s="51"/>
    </row>
    <row r="209" spans="5:7" ht="14.25" customHeight="1" x14ac:dyDescent="0.25">
      <c r="E209" s="11"/>
      <c r="F209" s="11"/>
      <c r="G209" s="51"/>
    </row>
    <row r="210" spans="5:7" ht="14.25" customHeight="1" x14ac:dyDescent="0.25">
      <c r="E210" s="11"/>
      <c r="F210" s="11"/>
      <c r="G210" s="51"/>
    </row>
    <row r="211" spans="5:7" ht="14.25" customHeight="1" x14ac:dyDescent="0.25">
      <c r="E211" s="11"/>
      <c r="F211" s="11"/>
      <c r="G211" s="51"/>
    </row>
    <row r="212" spans="5:7" ht="14.25" customHeight="1" x14ac:dyDescent="0.25">
      <c r="E212" s="11"/>
      <c r="F212" s="11"/>
      <c r="G212" s="51"/>
    </row>
    <row r="213" spans="5:7" ht="14.25" customHeight="1" x14ac:dyDescent="0.25">
      <c r="E213" s="11"/>
      <c r="F213" s="11"/>
      <c r="G213" s="51"/>
    </row>
    <row r="214" spans="5:7" ht="14.25" customHeight="1" x14ac:dyDescent="0.25">
      <c r="E214" s="11"/>
      <c r="F214" s="11"/>
      <c r="G214" s="51"/>
    </row>
    <row r="215" spans="5:7" ht="14.25" customHeight="1" x14ac:dyDescent="0.25">
      <c r="E215" s="11"/>
      <c r="F215" s="11"/>
      <c r="G215" s="51"/>
    </row>
    <row r="216" spans="5:7" ht="14.25" customHeight="1" x14ac:dyDescent="0.25">
      <c r="E216" s="11"/>
      <c r="F216" s="11"/>
      <c r="G216" s="51"/>
    </row>
    <row r="217" spans="5:7" ht="14.25" customHeight="1" x14ac:dyDescent="0.25">
      <c r="E217" s="11"/>
      <c r="F217" s="11"/>
      <c r="G217" s="51"/>
    </row>
    <row r="218" spans="5:7" ht="14.25" customHeight="1" x14ac:dyDescent="0.25">
      <c r="E218" s="11"/>
      <c r="F218" s="11"/>
      <c r="G218" s="51"/>
    </row>
    <row r="219" spans="5:7" ht="14.25" customHeight="1" x14ac:dyDescent="0.25">
      <c r="E219" s="11"/>
      <c r="F219" s="11"/>
      <c r="G219" s="51"/>
    </row>
    <row r="220" spans="5:7" ht="14.25" customHeight="1" x14ac:dyDescent="0.25">
      <c r="E220" s="11"/>
      <c r="F220" s="11"/>
      <c r="G220" s="51"/>
    </row>
    <row r="221" spans="5:7" ht="14.25" customHeight="1" x14ac:dyDescent="0.25">
      <c r="E221" s="11"/>
      <c r="F221" s="11"/>
      <c r="G221" s="51"/>
    </row>
    <row r="222" spans="5:7" ht="14.25" customHeight="1" x14ac:dyDescent="0.25">
      <c r="E222" s="11"/>
      <c r="F222" s="11"/>
      <c r="G222" s="51"/>
    </row>
    <row r="223" spans="5:7" ht="14.25" customHeight="1" x14ac:dyDescent="0.25">
      <c r="E223" s="11"/>
      <c r="F223" s="11"/>
      <c r="G223" s="51"/>
    </row>
    <row r="224" spans="5:7" ht="14.25" customHeight="1" x14ac:dyDescent="0.25">
      <c r="E224" s="11"/>
      <c r="F224" s="11"/>
      <c r="G224" s="51"/>
    </row>
    <row r="225" spans="5:7" ht="14.25" customHeight="1" x14ac:dyDescent="0.25">
      <c r="E225" s="11"/>
      <c r="F225" s="11"/>
      <c r="G225" s="51"/>
    </row>
    <row r="226" spans="5:7" ht="14.25" customHeight="1" x14ac:dyDescent="0.25">
      <c r="E226" s="11"/>
      <c r="F226" s="11"/>
      <c r="G226" s="51"/>
    </row>
    <row r="227" spans="5:7" ht="14.25" customHeight="1" x14ac:dyDescent="0.25">
      <c r="E227" s="11"/>
      <c r="F227" s="11"/>
      <c r="G227" s="51"/>
    </row>
    <row r="228" spans="5:7" ht="14.25" customHeight="1" x14ac:dyDescent="0.25">
      <c r="E228" s="11"/>
      <c r="F228" s="11"/>
      <c r="G228" s="51"/>
    </row>
    <row r="229" spans="5:7" ht="14.25" customHeight="1" x14ac:dyDescent="0.25">
      <c r="E229" s="11"/>
      <c r="F229" s="11"/>
      <c r="G229" s="51"/>
    </row>
    <row r="230" spans="5:7" ht="14.25" customHeight="1" x14ac:dyDescent="0.25">
      <c r="E230" s="11"/>
      <c r="F230" s="11"/>
      <c r="G230" s="51"/>
    </row>
    <row r="231" spans="5:7" ht="14.25" customHeight="1" x14ac:dyDescent="0.25">
      <c r="E231" s="11"/>
      <c r="F231" s="11"/>
      <c r="G231" s="51"/>
    </row>
    <row r="232" spans="5:7" ht="14.25" customHeight="1" x14ac:dyDescent="0.25">
      <c r="E232" s="11"/>
      <c r="F232" s="11"/>
      <c r="G232" s="51"/>
    </row>
    <row r="233" spans="5:7" ht="14.25" customHeight="1" x14ac:dyDescent="0.25">
      <c r="E233" s="11"/>
      <c r="F233" s="11"/>
      <c r="G233" s="51"/>
    </row>
    <row r="234" spans="5:7" ht="14.25" customHeight="1" x14ac:dyDescent="0.25">
      <c r="E234" s="11"/>
      <c r="F234" s="11"/>
      <c r="G234" s="51"/>
    </row>
    <row r="235" spans="5:7" ht="14.25" customHeight="1" x14ac:dyDescent="0.25">
      <c r="E235" s="11"/>
      <c r="F235" s="11"/>
      <c r="G235" s="51"/>
    </row>
    <row r="236" spans="5:7" ht="14.25" customHeight="1" x14ac:dyDescent="0.25">
      <c r="E236" s="11"/>
      <c r="F236" s="11"/>
      <c r="G236" s="51"/>
    </row>
    <row r="237" spans="5:7" ht="14.25" customHeight="1" x14ac:dyDescent="0.25">
      <c r="E237" s="11"/>
      <c r="F237" s="11"/>
      <c r="G237" s="51"/>
    </row>
    <row r="238" spans="5:7" ht="14.25" customHeight="1" x14ac:dyDescent="0.25">
      <c r="E238" s="11"/>
      <c r="F238" s="11"/>
      <c r="G238" s="51"/>
    </row>
    <row r="239" spans="5:7" ht="14.25" customHeight="1" x14ac:dyDescent="0.25">
      <c r="E239" s="11"/>
      <c r="F239" s="11"/>
      <c r="G239" s="51"/>
    </row>
    <row r="240" spans="5:7" ht="14.25" customHeight="1" x14ac:dyDescent="0.25">
      <c r="E240" s="11"/>
      <c r="F240" s="11"/>
      <c r="G240" s="51"/>
    </row>
    <row r="241" spans="5:7" ht="14.25" customHeight="1" x14ac:dyDescent="0.25">
      <c r="E241" s="11"/>
      <c r="F241" s="11"/>
      <c r="G241" s="51"/>
    </row>
    <row r="242" spans="5:7" ht="14.25" customHeight="1" x14ac:dyDescent="0.25">
      <c r="E242" s="11"/>
      <c r="F242" s="11"/>
      <c r="G242" s="51"/>
    </row>
    <row r="243" spans="5:7" ht="14.25" customHeight="1" x14ac:dyDescent="0.25">
      <c r="E243" s="11"/>
      <c r="F243" s="11"/>
      <c r="G243" s="51"/>
    </row>
    <row r="244" spans="5:7" ht="14.25" customHeight="1" x14ac:dyDescent="0.25">
      <c r="E244" s="11"/>
      <c r="F244" s="11"/>
      <c r="G244" s="51"/>
    </row>
    <row r="245" spans="5:7" ht="14.25" customHeight="1" x14ac:dyDescent="0.25">
      <c r="E245" s="11"/>
      <c r="F245" s="11"/>
      <c r="G245" s="51"/>
    </row>
    <row r="246" spans="5:7" ht="14.25" customHeight="1" x14ac:dyDescent="0.25">
      <c r="E246" s="11"/>
      <c r="F246" s="11"/>
      <c r="G246" s="51"/>
    </row>
    <row r="247" spans="5:7" ht="14.25" customHeight="1" x14ac:dyDescent="0.25">
      <c r="E247" s="11"/>
      <c r="F247" s="11"/>
      <c r="G247" s="51"/>
    </row>
    <row r="248" spans="5:7" ht="14.25" customHeight="1" x14ac:dyDescent="0.25">
      <c r="E248" s="11"/>
      <c r="F248" s="11"/>
      <c r="G248" s="51"/>
    </row>
    <row r="249" spans="5:7" ht="14.25" customHeight="1" x14ac:dyDescent="0.25">
      <c r="E249" s="11"/>
      <c r="F249" s="11"/>
      <c r="G249" s="51"/>
    </row>
    <row r="250" spans="5:7" ht="14.25" customHeight="1" x14ac:dyDescent="0.25">
      <c r="E250" s="11"/>
      <c r="F250" s="11"/>
      <c r="G250" s="51"/>
    </row>
    <row r="251" spans="5:7" ht="14.25" customHeight="1" x14ac:dyDescent="0.25">
      <c r="E251" s="11"/>
      <c r="F251" s="11"/>
      <c r="G251" s="51"/>
    </row>
    <row r="252" spans="5:7" ht="14.25" customHeight="1" x14ac:dyDescent="0.25">
      <c r="E252" s="11"/>
      <c r="F252" s="11"/>
      <c r="G252" s="51"/>
    </row>
    <row r="253" spans="5:7" ht="14.25" customHeight="1" x14ac:dyDescent="0.25">
      <c r="E253" s="11"/>
      <c r="F253" s="11"/>
      <c r="G253" s="51"/>
    </row>
    <row r="254" spans="5:7" ht="14.25" customHeight="1" x14ac:dyDescent="0.25">
      <c r="E254" s="11"/>
      <c r="F254" s="11"/>
      <c r="G254" s="51"/>
    </row>
    <row r="255" spans="5:7" ht="14.25" customHeight="1" x14ac:dyDescent="0.25">
      <c r="E255" s="11"/>
      <c r="F255" s="11"/>
      <c r="G255" s="51"/>
    </row>
    <row r="256" spans="5:7" ht="14.25" customHeight="1" x14ac:dyDescent="0.25">
      <c r="E256" s="11"/>
      <c r="F256" s="11"/>
      <c r="G256" s="51"/>
    </row>
    <row r="257" spans="5:7" ht="14.25" customHeight="1" x14ac:dyDescent="0.25">
      <c r="E257" s="11"/>
      <c r="F257" s="11"/>
      <c r="G257" s="51"/>
    </row>
    <row r="258" spans="5:7" ht="14.25" customHeight="1" x14ac:dyDescent="0.25">
      <c r="E258" s="11"/>
      <c r="F258" s="11"/>
      <c r="G258" s="51"/>
    </row>
    <row r="259" spans="5:7" ht="14.25" customHeight="1" x14ac:dyDescent="0.25">
      <c r="E259" s="11"/>
      <c r="F259" s="11"/>
      <c r="G259" s="51"/>
    </row>
    <row r="260" spans="5:7" ht="14.25" customHeight="1" x14ac:dyDescent="0.25">
      <c r="E260" s="11"/>
      <c r="F260" s="11"/>
      <c r="G260" s="51"/>
    </row>
    <row r="261" spans="5:7" ht="14.25" customHeight="1" x14ac:dyDescent="0.25">
      <c r="E261" s="11"/>
      <c r="F261" s="11"/>
      <c r="G261" s="51"/>
    </row>
    <row r="262" spans="5:7" ht="14.25" customHeight="1" x14ac:dyDescent="0.25">
      <c r="E262" s="11"/>
      <c r="F262" s="11"/>
      <c r="G262" s="51"/>
    </row>
    <row r="263" spans="5:7" ht="14.25" customHeight="1" x14ac:dyDescent="0.25">
      <c r="E263" s="11"/>
      <c r="F263" s="11"/>
      <c r="G263" s="51"/>
    </row>
    <row r="264" spans="5:7" ht="14.25" customHeight="1" x14ac:dyDescent="0.25">
      <c r="E264" s="11"/>
      <c r="F264" s="11"/>
      <c r="G264" s="51"/>
    </row>
    <row r="265" spans="5:7" ht="14.25" customHeight="1" x14ac:dyDescent="0.25">
      <c r="E265" s="11"/>
      <c r="F265" s="11"/>
      <c r="G265" s="51"/>
    </row>
    <row r="266" spans="5:7" ht="14.25" customHeight="1" x14ac:dyDescent="0.25">
      <c r="E266" s="11"/>
      <c r="F266" s="11"/>
      <c r="G266" s="51"/>
    </row>
    <row r="267" spans="5:7" ht="14.25" customHeight="1" x14ac:dyDescent="0.25">
      <c r="E267" s="11"/>
      <c r="F267" s="11"/>
      <c r="G267" s="51"/>
    </row>
    <row r="268" spans="5:7" ht="14.25" customHeight="1" x14ac:dyDescent="0.25">
      <c r="E268" s="11"/>
      <c r="F268" s="11"/>
      <c r="G268" s="51"/>
    </row>
    <row r="269" spans="5:7" ht="14.25" customHeight="1" x14ac:dyDescent="0.25">
      <c r="E269" s="11"/>
      <c r="F269" s="11"/>
      <c r="G269" s="51"/>
    </row>
    <row r="270" spans="5:7" ht="14.25" customHeight="1" x14ac:dyDescent="0.25">
      <c r="E270" s="11"/>
      <c r="F270" s="11"/>
      <c r="G270" s="51"/>
    </row>
    <row r="271" spans="5:7" ht="14.25" customHeight="1" x14ac:dyDescent="0.25">
      <c r="E271" s="11"/>
      <c r="F271" s="11"/>
      <c r="G271" s="51"/>
    </row>
    <row r="272" spans="5:7" ht="14.25" customHeight="1" x14ac:dyDescent="0.25">
      <c r="E272" s="11"/>
      <c r="F272" s="11"/>
      <c r="G272" s="51"/>
    </row>
    <row r="273" spans="5:7" ht="14.25" customHeight="1" x14ac:dyDescent="0.25">
      <c r="E273" s="11"/>
      <c r="F273" s="11"/>
      <c r="G273" s="51"/>
    </row>
    <row r="274" spans="5:7" ht="14.25" customHeight="1" x14ac:dyDescent="0.25">
      <c r="E274" s="11"/>
      <c r="F274" s="11"/>
      <c r="G274" s="51"/>
    </row>
    <row r="275" spans="5:7" ht="14.25" customHeight="1" x14ac:dyDescent="0.25">
      <c r="E275" s="11"/>
      <c r="F275" s="11"/>
      <c r="G275" s="51"/>
    </row>
    <row r="276" spans="5:7" ht="14.25" customHeight="1" x14ac:dyDescent="0.25">
      <c r="E276" s="11"/>
      <c r="F276" s="11"/>
      <c r="G276" s="51"/>
    </row>
    <row r="277" spans="5:7" ht="14.25" customHeight="1" x14ac:dyDescent="0.25">
      <c r="E277" s="11"/>
      <c r="F277" s="11"/>
      <c r="G277" s="51"/>
    </row>
    <row r="278" spans="5:7" ht="14.25" customHeight="1" x14ac:dyDescent="0.25">
      <c r="E278" s="11"/>
      <c r="F278" s="11"/>
      <c r="G278" s="51"/>
    </row>
    <row r="279" spans="5:7" ht="14.25" customHeight="1" x14ac:dyDescent="0.25">
      <c r="E279" s="11"/>
      <c r="F279" s="11"/>
      <c r="G279" s="51"/>
    </row>
    <row r="280" spans="5:7" ht="14.25" customHeight="1" x14ac:dyDescent="0.25">
      <c r="E280" s="11"/>
      <c r="F280" s="11"/>
      <c r="G280" s="51"/>
    </row>
    <row r="281" spans="5:7" ht="14.25" customHeight="1" x14ac:dyDescent="0.25">
      <c r="E281" s="11"/>
      <c r="F281" s="11"/>
      <c r="G281" s="51"/>
    </row>
    <row r="282" spans="5:7" ht="14.25" customHeight="1" x14ac:dyDescent="0.25">
      <c r="E282" s="11"/>
      <c r="F282" s="11"/>
      <c r="G282" s="51"/>
    </row>
    <row r="283" spans="5:7" ht="14.25" customHeight="1" x14ac:dyDescent="0.25">
      <c r="E283" s="11"/>
      <c r="F283" s="11"/>
      <c r="G283" s="51"/>
    </row>
    <row r="284" spans="5:7" ht="14.25" customHeight="1" x14ac:dyDescent="0.25">
      <c r="E284" s="11"/>
      <c r="F284" s="11"/>
      <c r="G284" s="51"/>
    </row>
    <row r="285" spans="5:7" ht="14.25" customHeight="1" x14ac:dyDescent="0.25">
      <c r="E285" s="11"/>
      <c r="F285" s="11"/>
      <c r="G285" s="51"/>
    </row>
    <row r="286" spans="5:7" ht="14.25" customHeight="1" x14ac:dyDescent="0.25">
      <c r="E286" s="11"/>
      <c r="F286" s="11"/>
      <c r="G286" s="51"/>
    </row>
    <row r="287" spans="5:7" ht="14.25" customHeight="1" x14ac:dyDescent="0.25">
      <c r="E287" s="11"/>
      <c r="F287" s="11"/>
      <c r="G287" s="51"/>
    </row>
    <row r="288" spans="5:7" ht="14.25" customHeight="1" x14ac:dyDescent="0.25">
      <c r="E288" s="11"/>
      <c r="F288" s="11"/>
      <c r="G288" s="51"/>
    </row>
    <row r="289" spans="5:7" ht="14.25" customHeight="1" x14ac:dyDescent="0.25">
      <c r="E289" s="11"/>
      <c r="F289" s="11"/>
      <c r="G289" s="51"/>
    </row>
    <row r="290" spans="5:7" ht="14.25" customHeight="1" x14ac:dyDescent="0.25">
      <c r="E290" s="11"/>
      <c r="F290" s="11"/>
      <c r="G290" s="51"/>
    </row>
    <row r="291" spans="5:7" ht="14.25" customHeight="1" x14ac:dyDescent="0.25">
      <c r="E291" s="11"/>
      <c r="F291" s="11"/>
      <c r="G291" s="51"/>
    </row>
    <row r="292" spans="5:7" ht="14.25" customHeight="1" x14ac:dyDescent="0.25">
      <c r="E292" s="11"/>
      <c r="F292" s="11"/>
      <c r="G292" s="51"/>
    </row>
    <row r="293" spans="5:7" ht="14.25" customHeight="1" x14ac:dyDescent="0.25">
      <c r="E293" s="11"/>
      <c r="F293" s="11"/>
      <c r="G293" s="51"/>
    </row>
    <row r="294" spans="5:7" ht="14.25" customHeight="1" x14ac:dyDescent="0.25">
      <c r="E294" s="11"/>
      <c r="F294" s="11"/>
      <c r="G294" s="51"/>
    </row>
    <row r="295" spans="5:7" ht="14.25" customHeight="1" x14ac:dyDescent="0.25">
      <c r="E295" s="11"/>
      <c r="F295" s="11"/>
      <c r="G295" s="51"/>
    </row>
    <row r="296" spans="5:7" ht="14.25" customHeight="1" x14ac:dyDescent="0.25">
      <c r="E296" s="11"/>
      <c r="F296" s="11"/>
      <c r="G296" s="51"/>
    </row>
    <row r="297" spans="5:7" ht="14.25" customHeight="1" x14ac:dyDescent="0.25">
      <c r="E297" s="11"/>
      <c r="F297" s="11"/>
      <c r="G297" s="51"/>
    </row>
    <row r="298" spans="5:7" ht="14.25" customHeight="1" x14ac:dyDescent="0.25">
      <c r="E298" s="11"/>
      <c r="F298" s="11"/>
      <c r="G298" s="51"/>
    </row>
    <row r="299" spans="5:7" ht="14.25" customHeight="1" x14ac:dyDescent="0.25">
      <c r="E299" s="11"/>
      <c r="F299" s="11"/>
      <c r="G299" s="51"/>
    </row>
    <row r="300" spans="5:7" ht="14.25" customHeight="1" x14ac:dyDescent="0.25">
      <c r="E300" s="11"/>
      <c r="F300" s="11"/>
      <c r="G300" s="51"/>
    </row>
    <row r="301" spans="5:7" ht="14.25" customHeight="1" x14ac:dyDescent="0.25">
      <c r="E301" s="11"/>
      <c r="F301" s="11"/>
      <c r="G301" s="51"/>
    </row>
    <row r="302" spans="5:7" ht="14.25" customHeight="1" x14ac:dyDescent="0.25">
      <c r="E302" s="11"/>
      <c r="F302" s="11"/>
      <c r="G302" s="51"/>
    </row>
    <row r="303" spans="5:7" ht="14.25" customHeight="1" x14ac:dyDescent="0.25">
      <c r="E303" s="11"/>
      <c r="F303" s="11"/>
      <c r="G303" s="51"/>
    </row>
    <row r="304" spans="5:7" ht="14.25" customHeight="1" x14ac:dyDescent="0.25">
      <c r="E304" s="11"/>
      <c r="F304" s="11"/>
      <c r="G304" s="51"/>
    </row>
    <row r="305" spans="5:7" ht="14.25" customHeight="1" x14ac:dyDescent="0.25">
      <c r="E305" s="11"/>
      <c r="F305" s="11"/>
      <c r="G305" s="51"/>
    </row>
    <row r="306" spans="5:7" ht="14.25" customHeight="1" x14ac:dyDescent="0.25">
      <c r="E306" s="11"/>
      <c r="F306" s="11"/>
      <c r="G306" s="51"/>
    </row>
    <row r="307" spans="5:7" ht="14.25" customHeight="1" x14ac:dyDescent="0.25">
      <c r="E307" s="11"/>
      <c r="F307" s="11"/>
      <c r="G307" s="51"/>
    </row>
    <row r="308" spans="5:7" ht="14.25" customHeight="1" x14ac:dyDescent="0.25">
      <c r="E308" s="11"/>
      <c r="F308" s="11"/>
      <c r="G308" s="51"/>
    </row>
    <row r="309" spans="5:7" ht="14.25" customHeight="1" x14ac:dyDescent="0.25">
      <c r="E309" s="11"/>
      <c r="F309" s="11"/>
      <c r="G309" s="51"/>
    </row>
    <row r="310" spans="5:7" ht="14.25" customHeight="1" x14ac:dyDescent="0.25">
      <c r="E310" s="11"/>
      <c r="F310" s="11"/>
      <c r="G310" s="51"/>
    </row>
    <row r="311" spans="5:7" ht="14.25" customHeight="1" x14ac:dyDescent="0.25">
      <c r="E311" s="11"/>
      <c r="F311" s="11"/>
      <c r="G311" s="51"/>
    </row>
    <row r="312" spans="5:7" ht="14.25" customHeight="1" x14ac:dyDescent="0.25">
      <c r="E312" s="11"/>
      <c r="F312" s="11"/>
      <c r="G312" s="51"/>
    </row>
    <row r="313" spans="5:7" ht="14.25" customHeight="1" x14ac:dyDescent="0.25">
      <c r="E313" s="11"/>
      <c r="F313" s="11"/>
      <c r="G313" s="51"/>
    </row>
    <row r="314" spans="5:7" ht="14.25" customHeight="1" x14ac:dyDescent="0.25">
      <c r="E314" s="11"/>
      <c r="F314" s="11"/>
      <c r="G314" s="51"/>
    </row>
    <row r="315" spans="5:7" ht="14.25" customHeight="1" x14ac:dyDescent="0.25">
      <c r="E315" s="11"/>
      <c r="F315" s="11"/>
      <c r="G315" s="51"/>
    </row>
    <row r="316" spans="5:7" ht="14.25" customHeight="1" x14ac:dyDescent="0.25">
      <c r="E316" s="11"/>
      <c r="F316" s="11"/>
      <c r="G316" s="51"/>
    </row>
    <row r="317" spans="5:7" ht="14.25" customHeight="1" x14ac:dyDescent="0.25">
      <c r="E317" s="11"/>
      <c r="F317" s="11"/>
      <c r="G317" s="51"/>
    </row>
    <row r="318" spans="5:7" ht="14.25" customHeight="1" x14ac:dyDescent="0.25">
      <c r="E318" s="11"/>
      <c r="F318" s="11"/>
      <c r="G318" s="51"/>
    </row>
    <row r="319" spans="5:7" ht="14.25" customHeight="1" x14ac:dyDescent="0.25">
      <c r="E319" s="11"/>
      <c r="F319" s="11"/>
      <c r="G319" s="51"/>
    </row>
    <row r="320" spans="5:7" ht="14.25" customHeight="1" x14ac:dyDescent="0.25">
      <c r="E320" s="11"/>
      <c r="F320" s="11"/>
      <c r="G320" s="51"/>
    </row>
    <row r="321" spans="5:7" ht="14.25" customHeight="1" x14ac:dyDescent="0.25">
      <c r="E321" s="11"/>
      <c r="F321" s="11"/>
      <c r="G321" s="51"/>
    </row>
    <row r="322" spans="5:7" ht="14.25" customHeight="1" x14ac:dyDescent="0.25">
      <c r="E322" s="11"/>
      <c r="F322" s="11"/>
      <c r="G322" s="51"/>
    </row>
    <row r="323" spans="5:7" ht="14.25" customHeight="1" x14ac:dyDescent="0.25">
      <c r="E323" s="11"/>
      <c r="F323" s="11"/>
      <c r="G323" s="51"/>
    </row>
    <row r="324" spans="5:7" ht="14.25" customHeight="1" x14ac:dyDescent="0.25">
      <c r="E324" s="11"/>
      <c r="F324" s="11"/>
      <c r="G324" s="51"/>
    </row>
    <row r="325" spans="5:7" ht="14.25" customHeight="1" x14ac:dyDescent="0.25">
      <c r="E325" s="11"/>
      <c r="F325" s="11"/>
      <c r="G325" s="51"/>
    </row>
    <row r="326" spans="5:7" ht="14.25" customHeight="1" x14ac:dyDescent="0.25">
      <c r="E326" s="11"/>
      <c r="F326" s="11"/>
      <c r="G326" s="51"/>
    </row>
    <row r="327" spans="5:7" ht="14.25" customHeight="1" x14ac:dyDescent="0.25">
      <c r="E327" s="11"/>
      <c r="F327" s="11"/>
      <c r="G327" s="51"/>
    </row>
    <row r="328" spans="5:7" ht="14.25" customHeight="1" x14ac:dyDescent="0.25">
      <c r="E328" s="11"/>
      <c r="F328" s="11"/>
      <c r="G328" s="51"/>
    </row>
    <row r="329" spans="5:7" ht="14.25" customHeight="1" x14ac:dyDescent="0.25">
      <c r="E329" s="11"/>
      <c r="F329" s="11"/>
      <c r="G329" s="51"/>
    </row>
    <row r="330" spans="5:7" ht="14.25" customHeight="1" x14ac:dyDescent="0.25">
      <c r="E330" s="11"/>
      <c r="F330" s="11"/>
      <c r="G330" s="51"/>
    </row>
    <row r="331" spans="5:7" ht="14.25" customHeight="1" x14ac:dyDescent="0.25">
      <c r="E331" s="11"/>
      <c r="F331" s="11"/>
      <c r="G331" s="51"/>
    </row>
    <row r="332" spans="5:7" ht="14.25" customHeight="1" x14ac:dyDescent="0.25">
      <c r="E332" s="11"/>
      <c r="F332" s="11"/>
      <c r="G332" s="51"/>
    </row>
    <row r="333" spans="5:7" ht="14.25" customHeight="1" x14ac:dyDescent="0.25">
      <c r="E333" s="11"/>
      <c r="F333" s="11"/>
      <c r="G333" s="51"/>
    </row>
    <row r="334" spans="5:7" ht="14.25" customHeight="1" x14ac:dyDescent="0.25">
      <c r="E334" s="11"/>
      <c r="F334" s="11"/>
      <c r="G334" s="51"/>
    </row>
    <row r="335" spans="5:7" ht="14.25" customHeight="1" x14ac:dyDescent="0.25">
      <c r="E335" s="11"/>
      <c r="F335" s="11"/>
      <c r="G335" s="51"/>
    </row>
    <row r="336" spans="5:7" ht="14.25" customHeight="1" x14ac:dyDescent="0.25">
      <c r="E336" s="11"/>
      <c r="F336" s="11"/>
      <c r="G336" s="51"/>
    </row>
    <row r="337" spans="5:7" ht="14.25" customHeight="1" x14ac:dyDescent="0.25">
      <c r="E337" s="11"/>
      <c r="F337" s="11"/>
      <c r="G337" s="51"/>
    </row>
    <row r="338" spans="5:7" ht="14.25" customHeight="1" x14ac:dyDescent="0.25">
      <c r="E338" s="11"/>
      <c r="F338" s="11"/>
      <c r="G338" s="51"/>
    </row>
    <row r="339" spans="5:7" ht="14.25" customHeight="1" x14ac:dyDescent="0.25">
      <c r="E339" s="11"/>
      <c r="F339" s="11"/>
      <c r="G339" s="51"/>
    </row>
    <row r="340" spans="5:7" ht="14.25" customHeight="1" x14ac:dyDescent="0.25">
      <c r="E340" s="11"/>
      <c r="F340" s="11"/>
      <c r="G340" s="51"/>
    </row>
    <row r="341" spans="5:7" ht="14.25" customHeight="1" x14ac:dyDescent="0.25">
      <c r="E341" s="11"/>
      <c r="F341" s="11"/>
      <c r="G341" s="51"/>
    </row>
    <row r="342" spans="5:7" ht="14.25" customHeight="1" x14ac:dyDescent="0.25">
      <c r="E342" s="11"/>
      <c r="F342" s="11"/>
      <c r="G342" s="51"/>
    </row>
    <row r="343" spans="5:7" ht="14.25" customHeight="1" x14ac:dyDescent="0.25">
      <c r="E343" s="11"/>
      <c r="F343" s="11"/>
      <c r="G343" s="51"/>
    </row>
    <row r="344" spans="5:7" ht="14.25" customHeight="1" x14ac:dyDescent="0.25">
      <c r="E344" s="11"/>
      <c r="F344" s="11"/>
      <c r="G344" s="51"/>
    </row>
    <row r="345" spans="5:7" ht="14.25" customHeight="1" x14ac:dyDescent="0.25">
      <c r="E345" s="11"/>
      <c r="F345" s="11"/>
      <c r="G345" s="51"/>
    </row>
    <row r="346" spans="5:7" ht="14.25" customHeight="1" x14ac:dyDescent="0.25">
      <c r="E346" s="11"/>
      <c r="F346" s="11"/>
      <c r="G346" s="51"/>
    </row>
    <row r="347" spans="5:7" ht="14.25" customHeight="1" x14ac:dyDescent="0.25">
      <c r="E347" s="11"/>
      <c r="F347" s="11"/>
      <c r="G347" s="51"/>
    </row>
    <row r="348" spans="5:7" ht="14.25" customHeight="1" x14ac:dyDescent="0.25">
      <c r="E348" s="11"/>
      <c r="F348" s="11"/>
      <c r="G348" s="51"/>
    </row>
    <row r="349" spans="5:7" ht="14.25" customHeight="1" x14ac:dyDescent="0.25">
      <c r="E349" s="11"/>
      <c r="F349" s="11"/>
      <c r="G349" s="51"/>
    </row>
    <row r="350" spans="5:7" ht="14.25" customHeight="1" x14ac:dyDescent="0.25">
      <c r="E350" s="11"/>
      <c r="F350" s="11"/>
      <c r="G350" s="51"/>
    </row>
    <row r="351" spans="5:7" ht="14.25" customHeight="1" x14ac:dyDescent="0.25">
      <c r="E351" s="11"/>
      <c r="F351" s="11"/>
      <c r="G351" s="51"/>
    </row>
    <row r="352" spans="5:7" ht="14.25" customHeight="1" x14ac:dyDescent="0.25">
      <c r="E352" s="11"/>
      <c r="F352" s="11"/>
      <c r="G352" s="51"/>
    </row>
    <row r="353" spans="5:7" ht="14.25" customHeight="1" x14ac:dyDescent="0.25">
      <c r="E353" s="11"/>
      <c r="F353" s="11"/>
      <c r="G353" s="51"/>
    </row>
    <row r="354" spans="5:7" ht="14.25" customHeight="1" x14ac:dyDescent="0.25">
      <c r="E354" s="11"/>
      <c r="F354" s="11"/>
      <c r="G354" s="51"/>
    </row>
    <row r="355" spans="5:7" ht="14.25" customHeight="1" x14ac:dyDescent="0.25">
      <c r="E355" s="11"/>
      <c r="F355" s="11"/>
      <c r="G355" s="51"/>
    </row>
    <row r="356" spans="5:7" ht="14.25" customHeight="1" x14ac:dyDescent="0.25">
      <c r="E356" s="11"/>
      <c r="F356" s="11"/>
      <c r="G356" s="51"/>
    </row>
    <row r="357" spans="5:7" ht="14.25" customHeight="1" x14ac:dyDescent="0.25">
      <c r="E357" s="11"/>
      <c r="F357" s="11"/>
      <c r="G357" s="51"/>
    </row>
    <row r="358" spans="5:7" ht="14.25" customHeight="1" x14ac:dyDescent="0.25">
      <c r="E358" s="11"/>
      <c r="F358" s="11"/>
      <c r="G358" s="51"/>
    </row>
    <row r="359" spans="5:7" ht="14.25" customHeight="1" x14ac:dyDescent="0.25">
      <c r="E359" s="11"/>
      <c r="F359" s="11"/>
      <c r="G359" s="51"/>
    </row>
    <row r="360" spans="5:7" ht="14.25" customHeight="1" x14ac:dyDescent="0.25">
      <c r="E360" s="11"/>
      <c r="F360" s="11"/>
      <c r="G360" s="51"/>
    </row>
    <row r="361" spans="5:7" ht="14.25" customHeight="1" x14ac:dyDescent="0.25">
      <c r="E361" s="11"/>
      <c r="F361" s="11"/>
      <c r="G361" s="51"/>
    </row>
    <row r="362" spans="5:7" ht="14.25" customHeight="1" x14ac:dyDescent="0.25">
      <c r="E362" s="11"/>
      <c r="F362" s="11"/>
      <c r="G362" s="51"/>
    </row>
    <row r="363" spans="5:7" ht="14.25" customHeight="1" x14ac:dyDescent="0.25">
      <c r="E363" s="11"/>
      <c r="F363" s="11"/>
      <c r="G363" s="51"/>
    </row>
    <row r="364" spans="5:7" ht="14.25" customHeight="1" x14ac:dyDescent="0.25">
      <c r="E364" s="11"/>
      <c r="F364" s="11"/>
      <c r="G364" s="51"/>
    </row>
    <row r="365" spans="5:7" ht="14.25" customHeight="1" x14ac:dyDescent="0.25">
      <c r="E365" s="11"/>
      <c r="F365" s="11"/>
      <c r="G365" s="51"/>
    </row>
    <row r="366" spans="5:7" ht="14.25" customHeight="1" x14ac:dyDescent="0.25">
      <c r="E366" s="11"/>
      <c r="F366" s="11"/>
      <c r="G366" s="51"/>
    </row>
    <row r="367" spans="5:7" ht="14.25" customHeight="1" x14ac:dyDescent="0.25">
      <c r="E367" s="11"/>
      <c r="F367" s="11"/>
      <c r="G367" s="51"/>
    </row>
    <row r="368" spans="5:7" ht="14.25" customHeight="1" x14ac:dyDescent="0.25">
      <c r="E368" s="11"/>
      <c r="F368" s="11"/>
      <c r="G368" s="51"/>
    </row>
    <row r="369" spans="5:7" ht="14.25" customHeight="1" x14ac:dyDescent="0.25">
      <c r="E369" s="11"/>
      <c r="F369" s="11"/>
      <c r="G369" s="51"/>
    </row>
    <row r="370" spans="5:7" ht="14.25" customHeight="1" x14ac:dyDescent="0.25">
      <c r="E370" s="11"/>
      <c r="F370" s="11"/>
      <c r="G370" s="51"/>
    </row>
    <row r="371" spans="5:7" ht="14.25" customHeight="1" x14ac:dyDescent="0.25">
      <c r="E371" s="11"/>
      <c r="F371" s="11"/>
      <c r="G371" s="51"/>
    </row>
    <row r="372" spans="5:7" ht="14.25" customHeight="1" x14ac:dyDescent="0.25">
      <c r="E372" s="11"/>
      <c r="F372" s="11"/>
      <c r="G372" s="51"/>
    </row>
    <row r="373" spans="5:7" ht="14.25" customHeight="1" x14ac:dyDescent="0.25">
      <c r="E373" s="11"/>
      <c r="F373" s="11"/>
      <c r="G373" s="51"/>
    </row>
    <row r="374" spans="5:7" ht="14.25" customHeight="1" x14ac:dyDescent="0.25">
      <c r="E374" s="11"/>
      <c r="F374" s="11"/>
      <c r="G374" s="51"/>
    </row>
    <row r="375" spans="5:7" ht="14.25" customHeight="1" x14ac:dyDescent="0.25">
      <c r="E375" s="11"/>
      <c r="F375" s="11"/>
      <c r="G375" s="51"/>
    </row>
    <row r="376" spans="5:7" ht="14.25" customHeight="1" x14ac:dyDescent="0.25">
      <c r="E376" s="11"/>
      <c r="F376" s="11"/>
      <c r="G376" s="51"/>
    </row>
    <row r="377" spans="5:7" ht="14.25" customHeight="1" x14ac:dyDescent="0.25">
      <c r="E377" s="11"/>
      <c r="F377" s="11"/>
      <c r="G377" s="51"/>
    </row>
    <row r="378" spans="5:7" ht="14.25" customHeight="1" x14ac:dyDescent="0.25">
      <c r="E378" s="11"/>
      <c r="F378" s="11"/>
      <c r="G378" s="51"/>
    </row>
    <row r="379" spans="5:7" ht="14.25" customHeight="1" x14ac:dyDescent="0.25">
      <c r="E379" s="11"/>
      <c r="F379" s="11"/>
      <c r="G379" s="51"/>
    </row>
    <row r="380" spans="5:7" ht="14.25" customHeight="1" x14ac:dyDescent="0.25">
      <c r="E380" s="11"/>
      <c r="F380" s="11"/>
      <c r="G380" s="51"/>
    </row>
    <row r="381" spans="5:7" ht="14.25" customHeight="1" x14ac:dyDescent="0.25">
      <c r="E381" s="11"/>
      <c r="F381" s="11"/>
      <c r="G381" s="51"/>
    </row>
    <row r="382" spans="5:7" ht="14.25" customHeight="1" x14ac:dyDescent="0.25">
      <c r="E382" s="11"/>
      <c r="F382" s="11"/>
      <c r="G382" s="51"/>
    </row>
    <row r="383" spans="5:7" ht="14.25" customHeight="1" x14ac:dyDescent="0.25">
      <c r="E383" s="11"/>
      <c r="F383" s="11"/>
      <c r="G383" s="51"/>
    </row>
    <row r="384" spans="5:7" ht="14.25" customHeight="1" x14ac:dyDescent="0.25">
      <c r="E384" s="11"/>
      <c r="F384" s="11"/>
      <c r="G384" s="51"/>
    </row>
    <row r="385" spans="5:7" ht="14.25" customHeight="1" x14ac:dyDescent="0.25">
      <c r="E385" s="11"/>
      <c r="F385" s="11"/>
      <c r="G385" s="51"/>
    </row>
    <row r="386" spans="5:7" ht="14.25" customHeight="1" x14ac:dyDescent="0.25">
      <c r="E386" s="11"/>
      <c r="F386" s="11"/>
      <c r="G386" s="51"/>
    </row>
    <row r="387" spans="5:7" ht="14.25" customHeight="1" x14ac:dyDescent="0.25">
      <c r="E387" s="11"/>
      <c r="F387" s="11"/>
      <c r="G387" s="51"/>
    </row>
    <row r="388" spans="5:7" ht="14.25" customHeight="1" x14ac:dyDescent="0.25">
      <c r="E388" s="11"/>
      <c r="F388" s="11"/>
      <c r="G388" s="51"/>
    </row>
    <row r="389" spans="5:7" ht="14.25" customHeight="1" x14ac:dyDescent="0.25">
      <c r="E389" s="11"/>
      <c r="F389" s="11"/>
      <c r="G389" s="51"/>
    </row>
    <row r="390" spans="5:7" ht="14.25" customHeight="1" x14ac:dyDescent="0.25">
      <c r="E390" s="11"/>
      <c r="F390" s="11"/>
      <c r="G390" s="51"/>
    </row>
    <row r="391" spans="5:7" ht="14.25" customHeight="1" x14ac:dyDescent="0.25">
      <c r="E391" s="11"/>
      <c r="F391" s="11"/>
      <c r="G391" s="51"/>
    </row>
    <row r="392" spans="5:7" ht="14.25" customHeight="1" x14ac:dyDescent="0.25">
      <c r="E392" s="11"/>
      <c r="F392" s="11"/>
      <c r="G392" s="51"/>
    </row>
    <row r="393" spans="5:7" ht="14.25" customHeight="1" x14ac:dyDescent="0.25">
      <c r="E393" s="11"/>
      <c r="F393" s="11"/>
      <c r="G393" s="51"/>
    </row>
    <row r="394" spans="5:7" ht="14.25" customHeight="1" x14ac:dyDescent="0.25">
      <c r="E394" s="11"/>
      <c r="F394" s="11"/>
      <c r="G394" s="51"/>
    </row>
    <row r="395" spans="5:7" ht="14.25" customHeight="1" x14ac:dyDescent="0.25">
      <c r="E395" s="11"/>
      <c r="F395" s="11"/>
      <c r="G395" s="51"/>
    </row>
    <row r="396" spans="5:7" ht="14.25" customHeight="1" x14ac:dyDescent="0.25">
      <c r="E396" s="11"/>
      <c r="F396" s="11"/>
      <c r="G396" s="51"/>
    </row>
    <row r="397" spans="5:7" ht="14.25" customHeight="1" x14ac:dyDescent="0.25">
      <c r="E397" s="11"/>
      <c r="F397" s="11"/>
      <c r="G397" s="51"/>
    </row>
    <row r="398" spans="5:7" ht="14.25" customHeight="1" x14ac:dyDescent="0.25">
      <c r="E398" s="11"/>
      <c r="F398" s="11"/>
      <c r="G398" s="51"/>
    </row>
    <row r="399" spans="5:7" ht="14.25" customHeight="1" x14ac:dyDescent="0.25">
      <c r="E399" s="11"/>
      <c r="F399" s="11"/>
      <c r="G399" s="51"/>
    </row>
    <row r="400" spans="5:7" ht="14.25" customHeight="1" x14ac:dyDescent="0.25">
      <c r="E400" s="11"/>
      <c r="F400" s="11"/>
      <c r="G400" s="51"/>
    </row>
    <row r="401" spans="5:7" ht="14.25" customHeight="1" x14ac:dyDescent="0.25">
      <c r="E401" s="11"/>
      <c r="F401" s="11"/>
      <c r="G401" s="51"/>
    </row>
    <row r="402" spans="5:7" ht="14.25" customHeight="1" x14ac:dyDescent="0.25">
      <c r="E402" s="11"/>
      <c r="F402" s="11"/>
      <c r="G402" s="51"/>
    </row>
    <row r="403" spans="5:7" ht="14.25" customHeight="1" x14ac:dyDescent="0.25">
      <c r="E403" s="11"/>
      <c r="F403" s="11"/>
      <c r="G403" s="51"/>
    </row>
    <row r="404" spans="5:7" ht="14.25" customHeight="1" x14ac:dyDescent="0.25">
      <c r="E404" s="11"/>
      <c r="F404" s="11"/>
      <c r="G404" s="51"/>
    </row>
    <row r="405" spans="5:7" ht="14.25" customHeight="1" x14ac:dyDescent="0.25">
      <c r="E405" s="11"/>
      <c r="F405" s="11"/>
      <c r="G405" s="51"/>
    </row>
    <row r="406" spans="5:7" ht="14.25" customHeight="1" x14ac:dyDescent="0.25">
      <c r="E406" s="11"/>
      <c r="F406" s="11"/>
      <c r="G406" s="51"/>
    </row>
    <row r="407" spans="5:7" ht="14.25" customHeight="1" x14ac:dyDescent="0.25">
      <c r="E407" s="11"/>
      <c r="F407" s="11"/>
      <c r="G407" s="51"/>
    </row>
    <row r="408" spans="5:7" ht="14.25" customHeight="1" x14ac:dyDescent="0.25">
      <c r="E408" s="11"/>
      <c r="F408" s="11"/>
      <c r="G408" s="51"/>
    </row>
    <row r="409" spans="5:7" ht="14.25" customHeight="1" x14ac:dyDescent="0.25">
      <c r="E409" s="11"/>
      <c r="F409" s="11"/>
      <c r="G409" s="51"/>
    </row>
    <row r="410" spans="5:7" ht="14.25" customHeight="1" x14ac:dyDescent="0.25">
      <c r="E410" s="11"/>
      <c r="F410" s="11"/>
      <c r="G410" s="51"/>
    </row>
    <row r="411" spans="5:7" ht="14.25" customHeight="1" x14ac:dyDescent="0.25">
      <c r="E411" s="11"/>
      <c r="F411" s="11"/>
      <c r="G411" s="51"/>
    </row>
    <row r="412" spans="5:7" ht="14.25" customHeight="1" x14ac:dyDescent="0.25">
      <c r="E412" s="11"/>
      <c r="F412" s="11"/>
      <c r="G412" s="51"/>
    </row>
    <row r="413" spans="5:7" ht="14.25" customHeight="1" x14ac:dyDescent="0.25">
      <c r="E413" s="11"/>
      <c r="F413" s="11"/>
      <c r="G413" s="51"/>
    </row>
    <row r="414" spans="5:7" ht="14.25" customHeight="1" x14ac:dyDescent="0.25">
      <c r="E414" s="11"/>
      <c r="F414" s="11"/>
      <c r="G414" s="51"/>
    </row>
    <row r="415" spans="5:7" ht="14.25" customHeight="1" x14ac:dyDescent="0.25">
      <c r="E415" s="11"/>
      <c r="F415" s="11"/>
      <c r="G415" s="51"/>
    </row>
    <row r="416" spans="5:7" ht="14.25" customHeight="1" x14ac:dyDescent="0.25">
      <c r="E416" s="11"/>
      <c r="F416" s="11"/>
      <c r="G416" s="51"/>
    </row>
    <row r="417" spans="5:7" ht="14.25" customHeight="1" x14ac:dyDescent="0.25">
      <c r="E417" s="11"/>
      <c r="F417" s="11"/>
      <c r="G417" s="51"/>
    </row>
    <row r="418" spans="5:7" ht="14.25" customHeight="1" x14ac:dyDescent="0.25">
      <c r="E418" s="11"/>
      <c r="F418" s="11"/>
      <c r="G418" s="51"/>
    </row>
    <row r="419" spans="5:7" ht="14.25" customHeight="1" x14ac:dyDescent="0.25">
      <c r="E419" s="11"/>
      <c r="F419" s="11"/>
      <c r="G419" s="51"/>
    </row>
    <row r="420" spans="5:7" ht="14.25" customHeight="1" x14ac:dyDescent="0.25">
      <c r="E420" s="11"/>
      <c r="F420" s="11"/>
      <c r="G420" s="51"/>
    </row>
    <row r="421" spans="5:7" ht="14.25" customHeight="1" x14ac:dyDescent="0.25">
      <c r="E421" s="11"/>
      <c r="F421" s="11"/>
      <c r="G421" s="51"/>
    </row>
    <row r="422" spans="5:7" ht="14.25" customHeight="1" x14ac:dyDescent="0.25">
      <c r="E422" s="11"/>
      <c r="F422" s="11"/>
      <c r="G422" s="51"/>
    </row>
    <row r="423" spans="5:7" ht="14.25" customHeight="1" x14ac:dyDescent="0.25">
      <c r="E423" s="11"/>
      <c r="F423" s="11"/>
      <c r="G423" s="51"/>
    </row>
    <row r="424" spans="5:7" ht="14.25" customHeight="1" x14ac:dyDescent="0.25">
      <c r="E424" s="11"/>
      <c r="F424" s="11"/>
      <c r="G424" s="51"/>
    </row>
    <row r="425" spans="5:7" ht="14.25" customHeight="1" x14ac:dyDescent="0.25">
      <c r="E425" s="11"/>
      <c r="F425" s="11"/>
      <c r="G425" s="51"/>
    </row>
    <row r="426" spans="5:7" ht="14.25" customHeight="1" x14ac:dyDescent="0.25">
      <c r="E426" s="11"/>
      <c r="F426" s="11"/>
      <c r="G426" s="51"/>
    </row>
    <row r="427" spans="5:7" ht="14.25" customHeight="1" x14ac:dyDescent="0.25">
      <c r="E427" s="11"/>
      <c r="F427" s="11"/>
      <c r="G427" s="51"/>
    </row>
    <row r="428" spans="5:7" ht="14.25" customHeight="1" x14ac:dyDescent="0.25">
      <c r="E428" s="11"/>
      <c r="F428" s="11"/>
      <c r="G428" s="51"/>
    </row>
    <row r="429" spans="5:7" ht="14.25" customHeight="1" x14ac:dyDescent="0.25">
      <c r="E429" s="11"/>
      <c r="F429" s="11"/>
      <c r="G429" s="51"/>
    </row>
    <row r="430" spans="5:7" ht="14.25" customHeight="1" x14ac:dyDescent="0.25">
      <c r="E430" s="11"/>
      <c r="F430" s="11"/>
      <c r="G430" s="51"/>
    </row>
    <row r="431" spans="5:7" ht="14.25" customHeight="1" x14ac:dyDescent="0.25">
      <c r="E431" s="11"/>
      <c r="F431" s="11"/>
      <c r="G431" s="51"/>
    </row>
    <row r="432" spans="5:7" ht="14.25" customHeight="1" x14ac:dyDescent="0.25">
      <c r="E432" s="11"/>
      <c r="F432" s="11"/>
      <c r="G432" s="51"/>
    </row>
    <row r="433" spans="5:7" ht="14.25" customHeight="1" x14ac:dyDescent="0.25">
      <c r="E433" s="11"/>
      <c r="F433" s="11"/>
      <c r="G433" s="51"/>
    </row>
    <row r="434" spans="5:7" ht="14.25" customHeight="1" x14ac:dyDescent="0.25">
      <c r="E434" s="11"/>
      <c r="F434" s="11"/>
      <c r="G434" s="51"/>
    </row>
    <row r="435" spans="5:7" ht="14.25" customHeight="1" x14ac:dyDescent="0.25">
      <c r="E435" s="11"/>
      <c r="F435" s="11"/>
      <c r="G435" s="51"/>
    </row>
    <row r="436" spans="5:7" ht="14.25" customHeight="1" x14ac:dyDescent="0.25">
      <c r="E436" s="11"/>
      <c r="F436" s="11"/>
      <c r="G436" s="51"/>
    </row>
    <row r="437" spans="5:7" ht="14.25" customHeight="1" x14ac:dyDescent="0.25">
      <c r="E437" s="11"/>
      <c r="F437" s="11"/>
      <c r="G437" s="51"/>
    </row>
    <row r="438" spans="5:7" ht="14.25" customHeight="1" x14ac:dyDescent="0.25">
      <c r="E438" s="11"/>
      <c r="F438" s="11"/>
      <c r="G438" s="51"/>
    </row>
    <row r="439" spans="5:7" ht="14.25" customHeight="1" x14ac:dyDescent="0.25">
      <c r="E439" s="11"/>
      <c r="F439" s="11"/>
      <c r="G439" s="51"/>
    </row>
    <row r="440" spans="5:7" ht="14.25" customHeight="1" x14ac:dyDescent="0.25">
      <c r="E440" s="11"/>
      <c r="F440" s="11"/>
      <c r="G440" s="51"/>
    </row>
    <row r="441" spans="5:7" ht="14.25" customHeight="1" x14ac:dyDescent="0.25">
      <c r="E441" s="11"/>
      <c r="F441" s="11"/>
      <c r="G441" s="51"/>
    </row>
    <row r="442" spans="5:7" ht="14.25" customHeight="1" x14ac:dyDescent="0.25">
      <c r="E442" s="11"/>
      <c r="F442" s="11"/>
      <c r="G442" s="51"/>
    </row>
    <row r="443" spans="5:7" ht="14.25" customHeight="1" x14ac:dyDescent="0.25">
      <c r="E443" s="11"/>
      <c r="F443" s="11"/>
      <c r="G443" s="51"/>
    </row>
    <row r="444" spans="5:7" ht="14.25" customHeight="1" x14ac:dyDescent="0.25">
      <c r="E444" s="11"/>
      <c r="F444" s="11"/>
      <c r="G444" s="51"/>
    </row>
    <row r="445" spans="5:7" ht="14.25" customHeight="1" x14ac:dyDescent="0.25">
      <c r="E445" s="11"/>
      <c r="F445" s="11"/>
      <c r="G445" s="51"/>
    </row>
    <row r="446" spans="5:7" ht="14.25" customHeight="1" x14ac:dyDescent="0.25">
      <c r="E446" s="11"/>
      <c r="F446" s="11"/>
      <c r="G446" s="51"/>
    </row>
    <row r="447" spans="5:7" ht="14.25" customHeight="1" x14ac:dyDescent="0.25">
      <c r="E447" s="11"/>
      <c r="F447" s="11"/>
      <c r="G447" s="51"/>
    </row>
    <row r="448" spans="5:7" ht="14.25" customHeight="1" x14ac:dyDescent="0.25">
      <c r="E448" s="11"/>
      <c r="F448" s="11"/>
      <c r="G448" s="51"/>
    </row>
    <row r="449" spans="5:7" ht="14.25" customHeight="1" x14ac:dyDescent="0.25">
      <c r="E449" s="11"/>
      <c r="F449" s="11"/>
      <c r="G449" s="51"/>
    </row>
    <row r="450" spans="5:7" ht="14.25" customHeight="1" x14ac:dyDescent="0.25">
      <c r="E450" s="11"/>
      <c r="F450" s="11"/>
      <c r="G450" s="51"/>
    </row>
    <row r="451" spans="5:7" ht="14.25" customHeight="1" x14ac:dyDescent="0.25">
      <c r="E451" s="11"/>
      <c r="F451" s="11"/>
      <c r="G451" s="51"/>
    </row>
    <row r="452" spans="5:7" ht="14.25" customHeight="1" x14ac:dyDescent="0.25">
      <c r="E452" s="11"/>
      <c r="F452" s="11"/>
      <c r="G452" s="51"/>
    </row>
    <row r="453" spans="5:7" ht="14.25" customHeight="1" x14ac:dyDescent="0.25">
      <c r="E453" s="11"/>
      <c r="F453" s="11"/>
      <c r="G453" s="51"/>
    </row>
    <row r="454" spans="5:7" ht="14.25" customHeight="1" x14ac:dyDescent="0.25">
      <c r="E454" s="11"/>
      <c r="F454" s="11"/>
      <c r="G454" s="51"/>
    </row>
    <row r="455" spans="5:7" ht="14.25" customHeight="1" x14ac:dyDescent="0.25">
      <c r="E455" s="11"/>
      <c r="F455" s="11"/>
      <c r="G455" s="51"/>
    </row>
    <row r="456" spans="5:7" ht="14.25" customHeight="1" x14ac:dyDescent="0.25">
      <c r="E456" s="11"/>
      <c r="F456" s="11"/>
      <c r="G456" s="51"/>
    </row>
    <row r="457" spans="5:7" ht="14.25" customHeight="1" x14ac:dyDescent="0.25">
      <c r="E457" s="11"/>
      <c r="F457" s="11"/>
      <c r="G457" s="51"/>
    </row>
    <row r="458" spans="5:7" ht="14.25" customHeight="1" x14ac:dyDescent="0.25">
      <c r="E458" s="11"/>
      <c r="F458" s="11"/>
      <c r="G458" s="51"/>
    </row>
    <row r="459" spans="5:7" ht="14.25" customHeight="1" x14ac:dyDescent="0.25">
      <c r="E459" s="11"/>
      <c r="F459" s="11"/>
      <c r="G459" s="51"/>
    </row>
    <row r="460" spans="5:7" ht="14.25" customHeight="1" x14ac:dyDescent="0.25">
      <c r="E460" s="11"/>
      <c r="F460" s="11"/>
      <c r="G460" s="51"/>
    </row>
    <row r="461" spans="5:7" ht="14.25" customHeight="1" x14ac:dyDescent="0.25">
      <c r="E461" s="11"/>
      <c r="F461" s="11"/>
      <c r="G461" s="51"/>
    </row>
    <row r="462" spans="5:7" ht="14.25" customHeight="1" x14ac:dyDescent="0.25">
      <c r="E462" s="11"/>
      <c r="F462" s="11"/>
      <c r="G462" s="51"/>
    </row>
    <row r="463" spans="5:7" ht="14.25" customHeight="1" x14ac:dyDescent="0.25">
      <c r="E463" s="11"/>
      <c r="F463" s="11"/>
      <c r="G463" s="51"/>
    </row>
    <row r="464" spans="5:7" ht="14.25" customHeight="1" x14ac:dyDescent="0.25">
      <c r="E464" s="11"/>
      <c r="F464" s="11"/>
      <c r="G464" s="51"/>
    </row>
    <row r="465" spans="5:7" ht="14.25" customHeight="1" x14ac:dyDescent="0.25">
      <c r="E465" s="11"/>
      <c r="F465" s="11"/>
      <c r="G465" s="51"/>
    </row>
    <row r="466" spans="5:7" ht="14.25" customHeight="1" x14ac:dyDescent="0.25">
      <c r="E466" s="11"/>
      <c r="F466" s="11"/>
      <c r="G466" s="51"/>
    </row>
    <row r="467" spans="5:7" ht="14.25" customHeight="1" x14ac:dyDescent="0.25">
      <c r="E467" s="11"/>
      <c r="F467" s="11"/>
      <c r="G467" s="51"/>
    </row>
    <row r="468" spans="5:7" ht="14.25" customHeight="1" x14ac:dyDescent="0.25">
      <c r="E468" s="11"/>
      <c r="F468" s="11"/>
      <c r="G468" s="51"/>
    </row>
    <row r="469" spans="5:7" ht="14.25" customHeight="1" x14ac:dyDescent="0.25">
      <c r="E469" s="11"/>
      <c r="F469" s="11"/>
      <c r="G469" s="51"/>
    </row>
    <row r="470" spans="5:7" ht="14.25" customHeight="1" x14ac:dyDescent="0.25">
      <c r="E470" s="11"/>
      <c r="F470" s="11"/>
      <c r="G470" s="51"/>
    </row>
    <row r="471" spans="5:7" ht="14.25" customHeight="1" x14ac:dyDescent="0.25">
      <c r="E471" s="11"/>
      <c r="F471" s="11"/>
      <c r="G471" s="51"/>
    </row>
    <row r="472" spans="5:7" ht="14.25" customHeight="1" x14ac:dyDescent="0.25">
      <c r="E472" s="11"/>
      <c r="F472" s="11"/>
      <c r="G472" s="51"/>
    </row>
    <row r="473" spans="5:7" ht="14.25" customHeight="1" x14ac:dyDescent="0.25">
      <c r="E473" s="11"/>
      <c r="F473" s="11"/>
      <c r="G473" s="51"/>
    </row>
    <row r="474" spans="5:7" ht="14.25" customHeight="1" x14ac:dyDescent="0.25">
      <c r="E474" s="11"/>
      <c r="F474" s="11"/>
      <c r="G474" s="51"/>
    </row>
    <row r="475" spans="5:7" ht="14.25" customHeight="1" x14ac:dyDescent="0.25">
      <c r="E475" s="11"/>
      <c r="F475" s="11"/>
      <c r="G475" s="51"/>
    </row>
    <row r="476" spans="5:7" ht="14.25" customHeight="1" x14ac:dyDescent="0.25">
      <c r="E476" s="11"/>
      <c r="F476" s="11"/>
      <c r="G476" s="51"/>
    </row>
    <row r="477" spans="5:7" ht="14.25" customHeight="1" x14ac:dyDescent="0.25">
      <c r="E477" s="11"/>
      <c r="F477" s="11"/>
      <c r="G477" s="51"/>
    </row>
    <row r="478" spans="5:7" ht="14.25" customHeight="1" x14ac:dyDescent="0.25">
      <c r="E478" s="11"/>
      <c r="F478" s="11"/>
      <c r="G478" s="51"/>
    </row>
    <row r="479" spans="5:7" ht="14.25" customHeight="1" x14ac:dyDescent="0.25">
      <c r="E479" s="11"/>
      <c r="F479" s="11"/>
      <c r="G479" s="51"/>
    </row>
    <row r="480" spans="5:7" ht="14.25" customHeight="1" x14ac:dyDescent="0.25">
      <c r="E480" s="11"/>
      <c r="F480" s="11"/>
      <c r="G480" s="51"/>
    </row>
    <row r="481" spans="5:7" ht="14.25" customHeight="1" x14ac:dyDescent="0.25">
      <c r="E481" s="11"/>
      <c r="F481" s="11"/>
      <c r="G481" s="51"/>
    </row>
    <row r="482" spans="5:7" ht="14.25" customHeight="1" x14ac:dyDescent="0.25">
      <c r="E482" s="11"/>
      <c r="F482" s="11"/>
      <c r="G482" s="51"/>
    </row>
    <row r="483" spans="5:7" ht="14.25" customHeight="1" x14ac:dyDescent="0.25">
      <c r="E483" s="11"/>
      <c r="F483" s="11"/>
      <c r="G483" s="51"/>
    </row>
    <row r="484" spans="5:7" ht="14.25" customHeight="1" x14ac:dyDescent="0.25">
      <c r="E484" s="11"/>
      <c r="F484" s="11"/>
      <c r="G484" s="51"/>
    </row>
    <row r="485" spans="5:7" ht="14.25" customHeight="1" x14ac:dyDescent="0.25">
      <c r="E485" s="11"/>
      <c r="F485" s="11"/>
      <c r="G485" s="51"/>
    </row>
    <row r="486" spans="5:7" ht="14.25" customHeight="1" x14ac:dyDescent="0.25">
      <c r="E486" s="11"/>
      <c r="F486" s="11"/>
      <c r="G486" s="51"/>
    </row>
    <row r="487" spans="5:7" ht="14.25" customHeight="1" x14ac:dyDescent="0.25">
      <c r="E487" s="11"/>
      <c r="F487" s="11"/>
      <c r="G487" s="51"/>
    </row>
    <row r="488" spans="5:7" ht="14.25" customHeight="1" x14ac:dyDescent="0.25">
      <c r="E488" s="11"/>
      <c r="F488" s="11"/>
      <c r="G488" s="51"/>
    </row>
    <row r="489" spans="5:7" ht="14.25" customHeight="1" x14ac:dyDescent="0.25">
      <c r="E489" s="11"/>
      <c r="F489" s="11"/>
      <c r="G489" s="51"/>
    </row>
    <row r="490" spans="5:7" ht="14.25" customHeight="1" x14ac:dyDescent="0.25">
      <c r="E490" s="11"/>
      <c r="F490" s="11"/>
      <c r="G490" s="51"/>
    </row>
    <row r="491" spans="5:7" ht="14.25" customHeight="1" x14ac:dyDescent="0.25">
      <c r="E491" s="11"/>
      <c r="F491" s="11"/>
      <c r="G491" s="51"/>
    </row>
    <row r="492" spans="5:7" ht="14.25" customHeight="1" x14ac:dyDescent="0.25">
      <c r="E492" s="11"/>
      <c r="F492" s="11"/>
      <c r="G492" s="51"/>
    </row>
    <row r="493" spans="5:7" ht="14.25" customHeight="1" x14ac:dyDescent="0.25">
      <c r="E493" s="11"/>
      <c r="F493" s="11"/>
      <c r="G493" s="51"/>
    </row>
    <row r="494" spans="5:7" ht="14.25" customHeight="1" x14ac:dyDescent="0.25">
      <c r="E494" s="11"/>
      <c r="F494" s="11"/>
      <c r="G494" s="51"/>
    </row>
    <row r="495" spans="5:7" ht="14.25" customHeight="1" x14ac:dyDescent="0.25">
      <c r="E495" s="11"/>
      <c r="F495" s="11"/>
      <c r="G495" s="51"/>
    </row>
    <row r="496" spans="5:7" ht="14.25" customHeight="1" x14ac:dyDescent="0.25">
      <c r="E496" s="11"/>
      <c r="F496" s="11"/>
      <c r="G496" s="51"/>
    </row>
    <row r="497" spans="5:7" ht="14.25" customHeight="1" x14ac:dyDescent="0.25">
      <c r="E497" s="11"/>
      <c r="F497" s="11"/>
      <c r="G497" s="51"/>
    </row>
    <row r="498" spans="5:7" ht="14.25" customHeight="1" x14ac:dyDescent="0.25">
      <c r="E498" s="11"/>
      <c r="F498" s="11"/>
      <c r="G498" s="51"/>
    </row>
    <row r="499" spans="5:7" ht="14.25" customHeight="1" x14ac:dyDescent="0.25">
      <c r="E499" s="11"/>
      <c r="F499" s="11"/>
      <c r="G499" s="51"/>
    </row>
    <row r="500" spans="5:7" ht="14.25" customHeight="1" x14ac:dyDescent="0.25">
      <c r="E500" s="11"/>
      <c r="F500" s="11"/>
      <c r="G500" s="51"/>
    </row>
    <row r="501" spans="5:7" ht="14.25" customHeight="1" x14ac:dyDescent="0.25">
      <c r="E501" s="11"/>
      <c r="F501" s="11"/>
      <c r="G501" s="51"/>
    </row>
    <row r="502" spans="5:7" ht="14.25" customHeight="1" x14ac:dyDescent="0.25">
      <c r="E502" s="11"/>
      <c r="F502" s="11"/>
      <c r="G502" s="51"/>
    </row>
    <row r="503" spans="5:7" ht="14.25" customHeight="1" x14ac:dyDescent="0.25">
      <c r="E503" s="11"/>
      <c r="F503" s="11"/>
      <c r="G503" s="51"/>
    </row>
    <row r="504" spans="5:7" ht="14.25" customHeight="1" x14ac:dyDescent="0.25">
      <c r="E504" s="11"/>
      <c r="F504" s="11"/>
      <c r="G504" s="51"/>
    </row>
    <row r="505" spans="5:7" ht="14.25" customHeight="1" x14ac:dyDescent="0.25">
      <c r="E505" s="11"/>
      <c r="F505" s="11"/>
      <c r="G505" s="51"/>
    </row>
    <row r="506" spans="5:7" ht="14.25" customHeight="1" x14ac:dyDescent="0.25">
      <c r="E506" s="11"/>
      <c r="F506" s="11"/>
      <c r="G506" s="51"/>
    </row>
    <row r="507" spans="5:7" ht="14.25" customHeight="1" x14ac:dyDescent="0.25">
      <c r="E507" s="11"/>
      <c r="F507" s="11"/>
      <c r="G507" s="51"/>
    </row>
    <row r="508" spans="5:7" ht="14.25" customHeight="1" x14ac:dyDescent="0.25">
      <c r="E508" s="11"/>
      <c r="F508" s="11"/>
      <c r="G508" s="51"/>
    </row>
    <row r="509" spans="5:7" ht="14.25" customHeight="1" x14ac:dyDescent="0.25">
      <c r="E509" s="11"/>
      <c r="F509" s="11"/>
      <c r="G509" s="51"/>
    </row>
    <row r="510" spans="5:7" ht="14.25" customHeight="1" x14ac:dyDescent="0.25">
      <c r="E510" s="11"/>
      <c r="F510" s="11"/>
      <c r="G510" s="51"/>
    </row>
    <row r="511" spans="5:7" ht="14.25" customHeight="1" x14ac:dyDescent="0.25">
      <c r="E511" s="11"/>
      <c r="F511" s="11"/>
      <c r="G511" s="51"/>
    </row>
    <row r="512" spans="5:7" ht="14.25" customHeight="1" x14ac:dyDescent="0.25">
      <c r="E512" s="11"/>
      <c r="F512" s="11"/>
      <c r="G512" s="51"/>
    </row>
    <row r="513" spans="5:7" ht="14.25" customHeight="1" x14ac:dyDescent="0.25">
      <c r="E513" s="11"/>
      <c r="F513" s="11"/>
      <c r="G513" s="51"/>
    </row>
    <row r="514" spans="5:7" ht="14.25" customHeight="1" x14ac:dyDescent="0.25">
      <c r="E514" s="11"/>
      <c r="F514" s="11"/>
      <c r="G514" s="51"/>
    </row>
    <row r="515" spans="5:7" ht="14.25" customHeight="1" x14ac:dyDescent="0.25">
      <c r="E515" s="11"/>
      <c r="F515" s="11"/>
      <c r="G515" s="51"/>
    </row>
    <row r="516" spans="5:7" ht="14.25" customHeight="1" x14ac:dyDescent="0.25">
      <c r="E516" s="11"/>
      <c r="F516" s="11"/>
      <c r="G516" s="51"/>
    </row>
    <row r="517" spans="5:7" ht="14.25" customHeight="1" x14ac:dyDescent="0.25">
      <c r="E517" s="11"/>
      <c r="F517" s="11"/>
      <c r="G517" s="51"/>
    </row>
    <row r="518" spans="5:7" ht="14.25" customHeight="1" x14ac:dyDescent="0.25">
      <c r="E518" s="11"/>
      <c r="F518" s="11"/>
      <c r="G518" s="51"/>
    </row>
    <row r="519" spans="5:7" ht="14.25" customHeight="1" x14ac:dyDescent="0.25">
      <c r="E519" s="11"/>
      <c r="F519" s="11"/>
      <c r="G519" s="51"/>
    </row>
    <row r="520" spans="5:7" ht="14.25" customHeight="1" x14ac:dyDescent="0.25">
      <c r="E520" s="11"/>
      <c r="F520" s="11"/>
      <c r="G520" s="51"/>
    </row>
    <row r="521" spans="5:7" ht="14.25" customHeight="1" x14ac:dyDescent="0.25">
      <c r="E521" s="11"/>
      <c r="F521" s="11"/>
      <c r="G521" s="51"/>
    </row>
    <row r="522" spans="5:7" ht="14.25" customHeight="1" x14ac:dyDescent="0.25">
      <c r="E522" s="11"/>
      <c r="F522" s="11"/>
      <c r="G522" s="51"/>
    </row>
    <row r="523" spans="5:7" ht="14.25" customHeight="1" x14ac:dyDescent="0.25">
      <c r="E523" s="11"/>
      <c r="F523" s="11"/>
      <c r="G523" s="51"/>
    </row>
    <row r="524" spans="5:7" ht="14.25" customHeight="1" x14ac:dyDescent="0.25">
      <c r="E524" s="11"/>
      <c r="F524" s="11"/>
      <c r="G524" s="51"/>
    </row>
    <row r="525" spans="5:7" ht="14.25" customHeight="1" x14ac:dyDescent="0.25">
      <c r="E525" s="11"/>
      <c r="F525" s="11"/>
      <c r="G525" s="51"/>
    </row>
    <row r="526" spans="5:7" ht="14.25" customHeight="1" x14ac:dyDescent="0.25">
      <c r="E526" s="11"/>
      <c r="F526" s="11"/>
      <c r="G526" s="51"/>
    </row>
    <row r="527" spans="5:7" ht="14.25" customHeight="1" x14ac:dyDescent="0.25">
      <c r="E527" s="11"/>
      <c r="F527" s="11"/>
      <c r="G527" s="51"/>
    </row>
    <row r="528" spans="5:7" ht="14.25" customHeight="1" x14ac:dyDescent="0.25">
      <c r="E528" s="11"/>
      <c r="F528" s="11"/>
      <c r="G528" s="51"/>
    </row>
    <row r="529" spans="5:7" ht="14.25" customHeight="1" x14ac:dyDescent="0.25">
      <c r="E529" s="11"/>
      <c r="F529" s="11"/>
      <c r="G529" s="51"/>
    </row>
    <row r="530" spans="5:7" ht="14.25" customHeight="1" x14ac:dyDescent="0.25">
      <c r="E530" s="11"/>
      <c r="F530" s="11"/>
      <c r="G530" s="51"/>
    </row>
    <row r="531" spans="5:7" ht="14.25" customHeight="1" x14ac:dyDescent="0.25">
      <c r="E531" s="11"/>
      <c r="F531" s="11"/>
      <c r="G531" s="51"/>
    </row>
    <row r="532" spans="5:7" ht="14.25" customHeight="1" x14ac:dyDescent="0.25">
      <c r="E532" s="11"/>
      <c r="F532" s="11"/>
      <c r="G532" s="51"/>
    </row>
    <row r="533" spans="5:7" ht="14.25" customHeight="1" x14ac:dyDescent="0.25">
      <c r="E533" s="11"/>
      <c r="F533" s="11"/>
      <c r="G533" s="51"/>
    </row>
    <row r="534" spans="5:7" ht="14.25" customHeight="1" x14ac:dyDescent="0.25">
      <c r="E534" s="11"/>
      <c r="F534" s="11"/>
      <c r="G534" s="51"/>
    </row>
    <row r="535" spans="5:7" ht="14.25" customHeight="1" x14ac:dyDescent="0.25">
      <c r="E535" s="11"/>
      <c r="F535" s="11"/>
      <c r="G535" s="51"/>
    </row>
    <row r="536" spans="5:7" ht="14.25" customHeight="1" x14ac:dyDescent="0.25">
      <c r="E536" s="11"/>
      <c r="F536" s="11"/>
      <c r="G536" s="51"/>
    </row>
    <row r="537" spans="5:7" ht="14.25" customHeight="1" x14ac:dyDescent="0.25">
      <c r="E537" s="11"/>
      <c r="F537" s="11"/>
      <c r="G537" s="51"/>
    </row>
    <row r="538" spans="5:7" ht="14.25" customHeight="1" x14ac:dyDescent="0.25">
      <c r="E538" s="11"/>
      <c r="F538" s="11"/>
      <c r="G538" s="51"/>
    </row>
    <row r="539" spans="5:7" ht="14.25" customHeight="1" x14ac:dyDescent="0.25">
      <c r="E539" s="11"/>
      <c r="F539" s="11"/>
      <c r="G539" s="51"/>
    </row>
    <row r="540" spans="5:7" ht="14.25" customHeight="1" x14ac:dyDescent="0.25">
      <c r="E540" s="11"/>
      <c r="F540" s="11"/>
      <c r="G540" s="51"/>
    </row>
    <row r="541" spans="5:7" ht="14.25" customHeight="1" x14ac:dyDescent="0.25">
      <c r="E541" s="11"/>
      <c r="F541" s="11"/>
      <c r="G541" s="51"/>
    </row>
    <row r="542" spans="5:7" ht="14.25" customHeight="1" x14ac:dyDescent="0.25">
      <c r="E542" s="11"/>
      <c r="F542" s="11"/>
      <c r="G542" s="51"/>
    </row>
    <row r="543" spans="5:7" ht="14.25" customHeight="1" x14ac:dyDescent="0.25">
      <c r="E543" s="11"/>
      <c r="F543" s="11"/>
      <c r="G543" s="51"/>
    </row>
    <row r="544" spans="5:7" ht="14.25" customHeight="1" x14ac:dyDescent="0.25">
      <c r="E544" s="11"/>
      <c r="F544" s="11"/>
      <c r="G544" s="51"/>
    </row>
    <row r="545" spans="5:7" ht="14.25" customHeight="1" x14ac:dyDescent="0.25">
      <c r="E545" s="11"/>
      <c r="F545" s="11"/>
      <c r="G545" s="51"/>
    </row>
    <row r="546" spans="5:7" ht="14.25" customHeight="1" x14ac:dyDescent="0.25">
      <c r="E546" s="11"/>
      <c r="F546" s="11"/>
      <c r="G546" s="51"/>
    </row>
    <row r="547" spans="5:7" ht="14.25" customHeight="1" x14ac:dyDescent="0.25">
      <c r="E547" s="11"/>
      <c r="F547" s="11"/>
      <c r="G547" s="51"/>
    </row>
    <row r="548" spans="5:7" ht="14.25" customHeight="1" x14ac:dyDescent="0.25">
      <c r="E548" s="11"/>
      <c r="F548" s="11"/>
      <c r="G548" s="51"/>
    </row>
    <row r="549" spans="5:7" ht="14.25" customHeight="1" x14ac:dyDescent="0.25">
      <c r="E549" s="11"/>
      <c r="F549" s="11"/>
      <c r="G549" s="51"/>
    </row>
    <row r="550" spans="5:7" ht="14.25" customHeight="1" x14ac:dyDescent="0.25">
      <c r="E550" s="11"/>
      <c r="F550" s="11"/>
      <c r="G550" s="51"/>
    </row>
    <row r="551" spans="5:7" ht="14.25" customHeight="1" x14ac:dyDescent="0.25">
      <c r="E551" s="11"/>
      <c r="F551" s="11"/>
      <c r="G551" s="51"/>
    </row>
    <row r="552" spans="5:7" ht="14.25" customHeight="1" x14ac:dyDescent="0.25">
      <c r="E552" s="11"/>
      <c r="F552" s="11"/>
      <c r="G552" s="51"/>
    </row>
    <row r="553" spans="5:7" ht="14.25" customHeight="1" x14ac:dyDescent="0.25">
      <c r="E553" s="11"/>
      <c r="F553" s="11"/>
      <c r="G553" s="51"/>
    </row>
    <row r="554" spans="5:7" ht="14.25" customHeight="1" x14ac:dyDescent="0.25">
      <c r="E554" s="11"/>
      <c r="F554" s="11"/>
      <c r="G554" s="51"/>
    </row>
    <row r="555" spans="5:7" ht="14.25" customHeight="1" x14ac:dyDescent="0.25">
      <c r="E555" s="11"/>
      <c r="F555" s="11"/>
      <c r="G555" s="51"/>
    </row>
    <row r="556" spans="5:7" ht="14.25" customHeight="1" x14ac:dyDescent="0.25">
      <c r="E556" s="11"/>
      <c r="F556" s="11"/>
      <c r="G556" s="51"/>
    </row>
    <row r="557" spans="5:7" ht="14.25" customHeight="1" x14ac:dyDescent="0.25">
      <c r="E557" s="11"/>
      <c r="F557" s="11"/>
      <c r="G557" s="51"/>
    </row>
    <row r="558" spans="5:7" ht="14.25" customHeight="1" x14ac:dyDescent="0.25">
      <c r="E558" s="11"/>
      <c r="F558" s="11"/>
      <c r="G558" s="51"/>
    </row>
    <row r="559" spans="5:7" ht="14.25" customHeight="1" x14ac:dyDescent="0.25">
      <c r="E559" s="11"/>
      <c r="F559" s="11"/>
      <c r="G559" s="51"/>
    </row>
    <row r="560" spans="5:7" ht="14.25" customHeight="1" x14ac:dyDescent="0.25">
      <c r="E560" s="11"/>
      <c r="F560" s="11"/>
      <c r="G560" s="51"/>
    </row>
    <row r="561" spans="5:7" ht="14.25" customHeight="1" x14ac:dyDescent="0.25">
      <c r="E561" s="11"/>
      <c r="F561" s="11"/>
      <c r="G561" s="51"/>
    </row>
    <row r="562" spans="5:7" ht="14.25" customHeight="1" x14ac:dyDescent="0.25">
      <c r="E562" s="11"/>
      <c r="F562" s="11"/>
      <c r="G562" s="51"/>
    </row>
    <row r="563" spans="5:7" ht="14.25" customHeight="1" x14ac:dyDescent="0.25">
      <c r="E563" s="11"/>
      <c r="F563" s="11"/>
      <c r="G563" s="51"/>
    </row>
    <row r="564" spans="5:7" ht="14.25" customHeight="1" x14ac:dyDescent="0.25">
      <c r="E564" s="11"/>
      <c r="F564" s="11"/>
      <c r="G564" s="51"/>
    </row>
    <row r="565" spans="5:7" ht="14.25" customHeight="1" x14ac:dyDescent="0.25">
      <c r="E565" s="11"/>
      <c r="F565" s="11"/>
      <c r="G565" s="51"/>
    </row>
    <row r="566" spans="5:7" ht="14.25" customHeight="1" x14ac:dyDescent="0.25">
      <c r="E566" s="11"/>
      <c r="F566" s="11"/>
      <c r="G566" s="51"/>
    </row>
    <row r="567" spans="5:7" ht="14.25" customHeight="1" x14ac:dyDescent="0.25">
      <c r="E567" s="11"/>
      <c r="F567" s="11"/>
      <c r="G567" s="51"/>
    </row>
    <row r="568" spans="5:7" ht="14.25" customHeight="1" x14ac:dyDescent="0.25">
      <c r="E568" s="11"/>
      <c r="F568" s="11"/>
      <c r="G568" s="51"/>
    </row>
    <row r="569" spans="5:7" ht="14.25" customHeight="1" x14ac:dyDescent="0.25">
      <c r="E569" s="11"/>
      <c r="F569" s="11"/>
      <c r="G569" s="51"/>
    </row>
    <row r="570" spans="5:7" ht="14.25" customHeight="1" x14ac:dyDescent="0.25">
      <c r="E570" s="11"/>
      <c r="F570" s="11"/>
      <c r="G570" s="51"/>
    </row>
    <row r="571" spans="5:7" ht="14.25" customHeight="1" x14ac:dyDescent="0.25">
      <c r="E571" s="11"/>
      <c r="F571" s="11"/>
      <c r="G571" s="51"/>
    </row>
    <row r="572" spans="5:7" ht="14.25" customHeight="1" x14ac:dyDescent="0.25">
      <c r="E572" s="11"/>
      <c r="F572" s="11"/>
      <c r="G572" s="51"/>
    </row>
    <row r="573" spans="5:7" ht="14.25" customHeight="1" x14ac:dyDescent="0.25">
      <c r="E573" s="11"/>
      <c r="F573" s="11"/>
      <c r="G573" s="51"/>
    </row>
    <row r="574" spans="5:7" ht="14.25" customHeight="1" x14ac:dyDescent="0.25">
      <c r="E574" s="11"/>
      <c r="F574" s="11"/>
      <c r="G574" s="51"/>
    </row>
    <row r="575" spans="5:7" ht="14.25" customHeight="1" x14ac:dyDescent="0.25">
      <c r="E575" s="11"/>
      <c r="F575" s="11"/>
      <c r="G575" s="51"/>
    </row>
    <row r="576" spans="5:7" ht="14.25" customHeight="1" x14ac:dyDescent="0.25">
      <c r="E576" s="11"/>
      <c r="F576" s="11"/>
      <c r="G576" s="51"/>
    </row>
    <row r="577" spans="5:7" ht="14.25" customHeight="1" x14ac:dyDescent="0.25">
      <c r="E577" s="11"/>
      <c r="F577" s="11"/>
      <c r="G577" s="51"/>
    </row>
    <row r="578" spans="5:7" ht="14.25" customHeight="1" x14ac:dyDescent="0.25">
      <c r="E578" s="11"/>
      <c r="F578" s="11"/>
      <c r="G578" s="51"/>
    </row>
    <row r="579" spans="5:7" ht="14.25" customHeight="1" x14ac:dyDescent="0.25">
      <c r="E579" s="11"/>
      <c r="F579" s="11"/>
      <c r="G579" s="51"/>
    </row>
    <row r="580" spans="5:7" ht="14.25" customHeight="1" x14ac:dyDescent="0.25">
      <c r="E580" s="11"/>
      <c r="F580" s="11"/>
      <c r="G580" s="51"/>
    </row>
    <row r="581" spans="5:7" ht="14.25" customHeight="1" x14ac:dyDescent="0.25">
      <c r="E581" s="11"/>
      <c r="F581" s="11"/>
      <c r="G581" s="51"/>
    </row>
    <row r="582" spans="5:7" ht="14.25" customHeight="1" x14ac:dyDescent="0.25">
      <c r="E582" s="11"/>
      <c r="F582" s="11"/>
      <c r="G582" s="51"/>
    </row>
    <row r="583" spans="5:7" ht="14.25" customHeight="1" x14ac:dyDescent="0.25">
      <c r="E583" s="11"/>
      <c r="F583" s="11"/>
      <c r="G583" s="51"/>
    </row>
    <row r="584" spans="5:7" ht="14.25" customHeight="1" x14ac:dyDescent="0.25">
      <c r="E584" s="11"/>
      <c r="F584" s="11"/>
      <c r="G584" s="51"/>
    </row>
    <row r="585" spans="5:7" ht="14.25" customHeight="1" x14ac:dyDescent="0.25">
      <c r="E585" s="11"/>
      <c r="F585" s="11"/>
      <c r="G585" s="51"/>
    </row>
    <row r="586" spans="5:7" ht="14.25" customHeight="1" x14ac:dyDescent="0.25">
      <c r="E586" s="11"/>
      <c r="F586" s="11"/>
      <c r="G586" s="51"/>
    </row>
    <row r="587" spans="5:7" ht="14.25" customHeight="1" x14ac:dyDescent="0.25">
      <c r="E587" s="11"/>
      <c r="F587" s="11"/>
      <c r="G587" s="51"/>
    </row>
    <row r="588" spans="5:7" ht="14.25" customHeight="1" x14ac:dyDescent="0.25">
      <c r="E588" s="11"/>
      <c r="F588" s="11"/>
      <c r="G588" s="51"/>
    </row>
    <row r="589" spans="5:7" ht="14.25" customHeight="1" x14ac:dyDescent="0.25">
      <c r="E589" s="11"/>
      <c r="F589" s="11"/>
      <c r="G589" s="51"/>
    </row>
    <row r="590" spans="5:7" ht="14.25" customHeight="1" x14ac:dyDescent="0.25">
      <c r="E590" s="11"/>
      <c r="F590" s="11"/>
      <c r="G590" s="51"/>
    </row>
    <row r="591" spans="5:7" ht="14.25" customHeight="1" x14ac:dyDescent="0.25">
      <c r="E591" s="11"/>
      <c r="F591" s="11"/>
      <c r="G591" s="51"/>
    </row>
    <row r="592" spans="5:7" ht="14.25" customHeight="1" x14ac:dyDescent="0.25">
      <c r="E592" s="11"/>
      <c r="F592" s="11"/>
      <c r="G592" s="51"/>
    </row>
    <row r="593" spans="5:7" ht="14.25" customHeight="1" x14ac:dyDescent="0.25">
      <c r="E593" s="11"/>
      <c r="F593" s="11"/>
      <c r="G593" s="51"/>
    </row>
    <row r="594" spans="5:7" ht="14.25" customHeight="1" x14ac:dyDescent="0.25">
      <c r="E594" s="11"/>
      <c r="F594" s="11"/>
      <c r="G594" s="51"/>
    </row>
    <row r="595" spans="5:7" ht="14.25" customHeight="1" x14ac:dyDescent="0.25">
      <c r="E595" s="11"/>
      <c r="F595" s="11"/>
      <c r="G595" s="51"/>
    </row>
    <row r="596" spans="5:7" ht="14.25" customHeight="1" x14ac:dyDescent="0.25">
      <c r="E596" s="11"/>
      <c r="F596" s="11"/>
      <c r="G596" s="51"/>
    </row>
    <row r="597" spans="5:7" ht="14.25" customHeight="1" x14ac:dyDescent="0.25">
      <c r="E597" s="11"/>
      <c r="F597" s="11"/>
      <c r="G597" s="51"/>
    </row>
    <row r="598" spans="5:7" ht="14.25" customHeight="1" x14ac:dyDescent="0.25">
      <c r="E598" s="11"/>
      <c r="F598" s="11"/>
      <c r="G598" s="51"/>
    </row>
    <row r="599" spans="5:7" ht="14.25" customHeight="1" x14ac:dyDescent="0.25">
      <c r="E599" s="11"/>
      <c r="F599" s="11"/>
      <c r="G599" s="51"/>
    </row>
    <row r="600" spans="5:7" ht="14.25" customHeight="1" x14ac:dyDescent="0.25">
      <c r="E600" s="11"/>
      <c r="F600" s="11"/>
      <c r="G600" s="51"/>
    </row>
    <row r="601" spans="5:7" ht="14.25" customHeight="1" x14ac:dyDescent="0.25">
      <c r="E601" s="11"/>
      <c r="F601" s="11"/>
      <c r="G601" s="51"/>
    </row>
    <row r="602" spans="5:7" ht="14.25" customHeight="1" x14ac:dyDescent="0.25">
      <c r="E602" s="11"/>
      <c r="F602" s="11"/>
      <c r="G602" s="51"/>
    </row>
    <row r="603" spans="5:7" ht="14.25" customHeight="1" x14ac:dyDescent="0.25">
      <c r="E603" s="11"/>
      <c r="F603" s="11"/>
      <c r="G603" s="51"/>
    </row>
    <row r="604" spans="5:7" ht="14.25" customHeight="1" x14ac:dyDescent="0.25">
      <c r="E604" s="11"/>
      <c r="F604" s="11"/>
      <c r="G604" s="51"/>
    </row>
    <row r="605" spans="5:7" ht="14.25" customHeight="1" x14ac:dyDescent="0.25">
      <c r="E605" s="11"/>
      <c r="F605" s="11"/>
      <c r="G605" s="51"/>
    </row>
    <row r="606" spans="5:7" ht="14.25" customHeight="1" x14ac:dyDescent="0.25">
      <c r="E606" s="11"/>
      <c r="F606" s="11"/>
      <c r="G606" s="51"/>
    </row>
    <row r="607" spans="5:7" ht="14.25" customHeight="1" x14ac:dyDescent="0.25">
      <c r="E607" s="11"/>
      <c r="F607" s="11"/>
      <c r="G607" s="51"/>
    </row>
    <row r="608" spans="5:7" ht="14.25" customHeight="1" x14ac:dyDescent="0.25">
      <c r="E608" s="11"/>
      <c r="F608" s="11"/>
      <c r="G608" s="51"/>
    </row>
    <row r="609" spans="5:7" ht="14.25" customHeight="1" x14ac:dyDescent="0.25">
      <c r="E609" s="11"/>
      <c r="F609" s="11"/>
      <c r="G609" s="51"/>
    </row>
    <row r="610" spans="5:7" ht="14.25" customHeight="1" x14ac:dyDescent="0.25">
      <c r="E610" s="11"/>
      <c r="F610" s="11"/>
      <c r="G610" s="51"/>
    </row>
    <row r="611" spans="5:7" ht="14.25" customHeight="1" x14ac:dyDescent="0.25">
      <c r="E611" s="11"/>
      <c r="F611" s="11"/>
      <c r="G611" s="51"/>
    </row>
    <row r="612" spans="5:7" ht="14.25" customHeight="1" x14ac:dyDescent="0.25">
      <c r="E612" s="11"/>
      <c r="F612" s="11"/>
      <c r="G612" s="51"/>
    </row>
    <row r="613" spans="5:7" ht="14.25" customHeight="1" x14ac:dyDescent="0.25">
      <c r="E613" s="11"/>
      <c r="F613" s="11"/>
      <c r="G613" s="51"/>
    </row>
    <row r="614" spans="5:7" ht="14.25" customHeight="1" x14ac:dyDescent="0.25">
      <c r="E614" s="11"/>
      <c r="F614" s="11"/>
      <c r="G614" s="51"/>
    </row>
    <row r="615" spans="5:7" ht="14.25" customHeight="1" x14ac:dyDescent="0.25">
      <c r="E615" s="11"/>
      <c r="F615" s="11"/>
      <c r="G615" s="51"/>
    </row>
    <row r="616" spans="5:7" ht="14.25" customHeight="1" x14ac:dyDescent="0.25">
      <c r="E616" s="11"/>
      <c r="F616" s="11"/>
      <c r="G616" s="51"/>
    </row>
    <row r="617" spans="5:7" ht="14.25" customHeight="1" x14ac:dyDescent="0.25">
      <c r="E617" s="11"/>
      <c r="F617" s="11"/>
      <c r="G617" s="51"/>
    </row>
    <row r="618" spans="5:7" ht="14.25" customHeight="1" x14ac:dyDescent="0.25">
      <c r="E618" s="11"/>
      <c r="F618" s="11"/>
      <c r="G618" s="51"/>
    </row>
    <row r="619" spans="5:7" ht="14.25" customHeight="1" x14ac:dyDescent="0.25">
      <c r="E619" s="11"/>
      <c r="F619" s="11"/>
      <c r="G619" s="51"/>
    </row>
    <row r="620" spans="5:7" ht="14.25" customHeight="1" x14ac:dyDescent="0.25">
      <c r="E620" s="11"/>
      <c r="F620" s="11"/>
      <c r="G620" s="51"/>
    </row>
    <row r="621" spans="5:7" ht="14.25" customHeight="1" x14ac:dyDescent="0.25">
      <c r="E621" s="11"/>
      <c r="F621" s="11"/>
      <c r="G621" s="51"/>
    </row>
    <row r="622" spans="5:7" ht="14.25" customHeight="1" x14ac:dyDescent="0.25">
      <c r="E622" s="11"/>
      <c r="F622" s="11"/>
      <c r="G622" s="51"/>
    </row>
    <row r="623" spans="5:7" ht="14.25" customHeight="1" x14ac:dyDescent="0.25">
      <c r="E623" s="11"/>
      <c r="F623" s="11"/>
      <c r="G623" s="51"/>
    </row>
    <row r="624" spans="5:7" ht="14.25" customHeight="1" x14ac:dyDescent="0.25">
      <c r="E624" s="11"/>
      <c r="F624" s="11"/>
      <c r="G624" s="51"/>
    </row>
    <row r="625" spans="5:7" ht="14.25" customHeight="1" x14ac:dyDescent="0.25">
      <c r="E625" s="11"/>
      <c r="F625" s="11"/>
      <c r="G625" s="51"/>
    </row>
    <row r="626" spans="5:7" ht="14.25" customHeight="1" x14ac:dyDescent="0.25">
      <c r="E626" s="11"/>
      <c r="F626" s="11"/>
      <c r="G626" s="51"/>
    </row>
    <row r="627" spans="5:7" ht="14.25" customHeight="1" x14ac:dyDescent="0.25">
      <c r="E627" s="11"/>
      <c r="F627" s="11"/>
      <c r="G627" s="51"/>
    </row>
    <row r="628" spans="5:7" ht="14.25" customHeight="1" x14ac:dyDescent="0.25">
      <c r="E628" s="11"/>
      <c r="F628" s="11"/>
      <c r="G628" s="51"/>
    </row>
    <row r="629" spans="5:7" ht="14.25" customHeight="1" x14ac:dyDescent="0.25">
      <c r="E629" s="11"/>
      <c r="F629" s="11"/>
      <c r="G629" s="51"/>
    </row>
    <row r="630" spans="5:7" ht="14.25" customHeight="1" x14ac:dyDescent="0.25">
      <c r="E630" s="11"/>
      <c r="F630" s="11"/>
      <c r="G630" s="51"/>
    </row>
    <row r="631" spans="5:7" ht="14.25" customHeight="1" x14ac:dyDescent="0.25">
      <c r="E631" s="11"/>
      <c r="F631" s="11"/>
      <c r="G631" s="51"/>
    </row>
    <row r="632" spans="5:7" ht="14.25" customHeight="1" x14ac:dyDescent="0.25">
      <c r="E632" s="11"/>
      <c r="F632" s="11"/>
      <c r="G632" s="51"/>
    </row>
    <row r="633" spans="5:7" ht="14.25" customHeight="1" x14ac:dyDescent="0.25">
      <c r="E633" s="11"/>
      <c r="F633" s="11"/>
      <c r="G633" s="51"/>
    </row>
    <row r="634" spans="5:7" ht="14.25" customHeight="1" x14ac:dyDescent="0.25">
      <c r="E634" s="11"/>
      <c r="F634" s="11"/>
      <c r="G634" s="51"/>
    </row>
    <row r="635" spans="5:7" ht="14.25" customHeight="1" x14ac:dyDescent="0.25">
      <c r="E635" s="11"/>
      <c r="F635" s="11"/>
      <c r="G635" s="51"/>
    </row>
    <row r="636" spans="5:7" ht="14.25" customHeight="1" x14ac:dyDescent="0.25">
      <c r="E636" s="11"/>
      <c r="F636" s="11"/>
      <c r="G636" s="51"/>
    </row>
    <row r="637" spans="5:7" ht="14.25" customHeight="1" x14ac:dyDescent="0.25">
      <c r="E637" s="11"/>
      <c r="F637" s="11"/>
      <c r="G637" s="51"/>
    </row>
    <row r="638" spans="5:7" ht="14.25" customHeight="1" x14ac:dyDescent="0.25">
      <c r="E638" s="11"/>
      <c r="F638" s="11"/>
      <c r="G638" s="51"/>
    </row>
    <row r="639" spans="5:7" ht="14.25" customHeight="1" x14ac:dyDescent="0.25">
      <c r="E639" s="11"/>
      <c r="F639" s="11"/>
      <c r="G639" s="51"/>
    </row>
    <row r="640" spans="5:7" ht="14.25" customHeight="1" x14ac:dyDescent="0.25">
      <c r="E640" s="11"/>
      <c r="F640" s="11"/>
      <c r="G640" s="51"/>
    </row>
    <row r="641" spans="5:7" ht="14.25" customHeight="1" x14ac:dyDescent="0.25">
      <c r="E641" s="11"/>
      <c r="F641" s="11"/>
      <c r="G641" s="51"/>
    </row>
    <row r="642" spans="5:7" ht="14.25" customHeight="1" x14ac:dyDescent="0.25">
      <c r="E642" s="11"/>
      <c r="F642" s="11"/>
      <c r="G642" s="51"/>
    </row>
    <row r="643" spans="5:7" ht="14.25" customHeight="1" x14ac:dyDescent="0.25">
      <c r="E643" s="11"/>
      <c r="F643" s="11"/>
      <c r="G643" s="51"/>
    </row>
    <row r="644" spans="5:7" ht="14.25" customHeight="1" x14ac:dyDescent="0.25">
      <c r="E644" s="11"/>
      <c r="F644" s="11"/>
      <c r="G644" s="51"/>
    </row>
    <row r="645" spans="5:7" ht="14.25" customHeight="1" x14ac:dyDescent="0.25">
      <c r="E645" s="11"/>
      <c r="F645" s="11"/>
      <c r="G645" s="51"/>
    </row>
    <row r="646" spans="5:7" ht="14.25" customHeight="1" x14ac:dyDescent="0.25">
      <c r="E646" s="11"/>
      <c r="F646" s="11"/>
      <c r="G646" s="51"/>
    </row>
    <row r="647" spans="5:7" ht="14.25" customHeight="1" x14ac:dyDescent="0.25">
      <c r="E647" s="11"/>
      <c r="F647" s="11"/>
      <c r="G647" s="51"/>
    </row>
    <row r="648" spans="5:7" ht="14.25" customHeight="1" x14ac:dyDescent="0.25">
      <c r="E648" s="11"/>
      <c r="F648" s="11"/>
      <c r="G648" s="51"/>
    </row>
    <row r="649" spans="5:7" ht="14.25" customHeight="1" x14ac:dyDescent="0.25">
      <c r="E649" s="11"/>
      <c r="F649" s="11"/>
      <c r="G649" s="51"/>
    </row>
    <row r="650" spans="5:7" ht="14.25" customHeight="1" x14ac:dyDescent="0.25">
      <c r="E650" s="11"/>
      <c r="F650" s="11"/>
      <c r="G650" s="51"/>
    </row>
    <row r="651" spans="5:7" ht="14.25" customHeight="1" x14ac:dyDescent="0.25">
      <c r="E651" s="11"/>
      <c r="F651" s="11"/>
      <c r="G651" s="51"/>
    </row>
    <row r="652" spans="5:7" ht="14.25" customHeight="1" x14ac:dyDescent="0.25">
      <c r="E652" s="11"/>
      <c r="F652" s="11"/>
      <c r="G652" s="51"/>
    </row>
    <row r="653" spans="5:7" ht="14.25" customHeight="1" x14ac:dyDescent="0.25">
      <c r="E653" s="11"/>
      <c r="F653" s="11"/>
      <c r="G653" s="51"/>
    </row>
    <row r="654" spans="5:7" ht="14.25" customHeight="1" x14ac:dyDescent="0.25">
      <c r="E654" s="11"/>
      <c r="F654" s="11"/>
      <c r="G654" s="51"/>
    </row>
    <row r="655" spans="5:7" ht="14.25" customHeight="1" x14ac:dyDescent="0.25">
      <c r="E655" s="11"/>
      <c r="F655" s="11"/>
      <c r="G655" s="51"/>
    </row>
    <row r="656" spans="5:7" ht="14.25" customHeight="1" x14ac:dyDescent="0.25">
      <c r="E656" s="11"/>
      <c r="F656" s="11"/>
      <c r="G656" s="51"/>
    </row>
    <row r="657" spans="5:7" ht="14.25" customHeight="1" x14ac:dyDescent="0.25">
      <c r="E657" s="11"/>
      <c r="F657" s="11"/>
      <c r="G657" s="51"/>
    </row>
    <row r="658" spans="5:7" ht="14.25" customHeight="1" x14ac:dyDescent="0.25">
      <c r="E658" s="11"/>
      <c r="F658" s="11"/>
      <c r="G658" s="51"/>
    </row>
    <row r="659" spans="5:7" ht="14.25" customHeight="1" x14ac:dyDescent="0.25">
      <c r="E659" s="11"/>
      <c r="F659" s="11"/>
      <c r="G659" s="51"/>
    </row>
    <row r="660" spans="5:7" ht="14.25" customHeight="1" x14ac:dyDescent="0.25">
      <c r="E660" s="11"/>
      <c r="F660" s="11"/>
      <c r="G660" s="51"/>
    </row>
    <row r="661" spans="5:7" ht="14.25" customHeight="1" x14ac:dyDescent="0.25">
      <c r="E661" s="11"/>
      <c r="F661" s="11"/>
      <c r="G661" s="51"/>
    </row>
    <row r="662" spans="5:7" ht="14.25" customHeight="1" x14ac:dyDescent="0.25">
      <c r="E662" s="11"/>
      <c r="F662" s="11"/>
      <c r="G662" s="51"/>
    </row>
    <row r="663" spans="5:7" ht="14.25" customHeight="1" x14ac:dyDescent="0.25">
      <c r="E663" s="11"/>
      <c r="F663" s="11"/>
      <c r="G663" s="51"/>
    </row>
    <row r="664" spans="5:7" ht="14.25" customHeight="1" x14ac:dyDescent="0.25">
      <c r="E664" s="11"/>
      <c r="F664" s="11"/>
      <c r="G664" s="51"/>
    </row>
    <row r="665" spans="5:7" ht="14.25" customHeight="1" x14ac:dyDescent="0.25">
      <c r="E665" s="11"/>
      <c r="F665" s="11"/>
      <c r="G665" s="51"/>
    </row>
    <row r="666" spans="5:7" ht="14.25" customHeight="1" x14ac:dyDescent="0.25">
      <c r="E666" s="11"/>
      <c r="F666" s="11"/>
      <c r="G666" s="51"/>
    </row>
    <row r="667" spans="5:7" ht="14.25" customHeight="1" x14ac:dyDescent="0.25">
      <c r="E667" s="11"/>
      <c r="F667" s="11"/>
      <c r="G667" s="51"/>
    </row>
    <row r="668" spans="5:7" ht="14.25" customHeight="1" x14ac:dyDescent="0.25">
      <c r="E668" s="11"/>
      <c r="F668" s="11"/>
      <c r="G668" s="51"/>
    </row>
    <row r="669" spans="5:7" ht="14.25" customHeight="1" x14ac:dyDescent="0.25">
      <c r="E669" s="11"/>
      <c r="F669" s="11"/>
      <c r="G669" s="51"/>
    </row>
    <row r="670" spans="5:7" ht="14.25" customHeight="1" x14ac:dyDescent="0.25">
      <c r="E670" s="11"/>
      <c r="F670" s="11"/>
      <c r="G670" s="51"/>
    </row>
    <row r="671" spans="5:7" ht="14.25" customHeight="1" x14ac:dyDescent="0.25">
      <c r="E671" s="11"/>
      <c r="F671" s="11"/>
      <c r="G671" s="51"/>
    </row>
    <row r="672" spans="5:7" ht="14.25" customHeight="1" x14ac:dyDescent="0.25">
      <c r="E672" s="11"/>
      <c r="F672" s="11"/>
      <c r="G672" s="51"/>
    </row>
    <row r="673" spans="5:7" ht="14.25" customHeight="1" x14ac:dyDescent="0.25">
      <c r="E673" s="11"/>
      <c r="F673" s="11"/>
      <c r="G673" s="51"/>
    </row>
    <row r="674" spans="5:7" ht="14.25" customHeight="1" x14ac:dyDescent="0.25">
      <c r="E674" s="11"/>
      <c r="F674" s="11"/>
      <c r="G674" s="51"/>
    </row>
    <row r="675" spans="5:7" ht="14.25" customHeight="1" x14ac:dyDescent="0.25">
      <c r="E675" s="11"/>
      <c r="F675" s="11"/>
      <c r="G675" s="51"/>
    </row>
    <row r="676" spans="5:7" ht="14.25" customHeight="1" x14ac:dyDescent="0.25">
      <c r="E676" s="11"/>
      <c r="F676" s="11"/>
      <c r="G676" s="51"/>
    </row>
    <row r="677" spans="5:7" ht="14.25" customHeight="1" x14ac:dyDescent="0.25">
      <c r="E677" s="11"/>
      <c r="F677" s="11"/>
      <c r="G677" s="51"/>
    </row>
    <row r="678" spans="5:7" ht="14.25" customHeight="1" x14ac:dyDescent="0.25">
      <c r="E678" s="11"/>
      <c r="F678" s="11"/>
      <c r="G678" s="51"/>
    </row>
    <row r="679" spans="5:7" ht="14.25" customHeight="1" x14ac:dyDescent="0.25">
      <c r="E679" s="11"/>
      <c r="F679" s="11"/>
      <c r="G679" s="51"/>
    </row>
    <row r="680" spans="5:7" ht="14.25" customHeight="1" x14ac:dyDescent="0.25">
      <c r="E680" s="11"/>
      <c r="F680" s="11"/>
      <c r="G680" s="51"/>
    </row>
    <row r="681" spans="5:7" ht="14.25" customHeight="1" x14ac:dyDescent="0.25">
      <c r="E681" s="11"/>
      <c r="F681" s="11"/>
      <c r="G681" s="51"/>
    </row>
    <row r="682" spans="5:7" ht="14.25" customHeight="1" x14ac:dyDescent="0.25">
      <c r="E682" s="11"/>
      <c r="F682" s="11"/>
      <c r="G682" s="51"/>
    </row>
    <row r="683" spans="5:7" ht="14.25" customHeight="1" x14ac:dyDescent="0.25">
      <c r="E683" s="11"/>
      <c r="F683" s="11"/>
      <c r="G683" s="51"/>
    </row>
    <row r="684" spans="5:7" ht="14.25" customHeight="1" x14ac:dyDescent="0.25">
      <c r="E684" s="11"/>
      <c r="F684" s="11"/>
      <c r="G684" s="51"/>
    </row>
    <row r="685" spans="5:7" ht="14.25" customHeight="1" x14ac:dyDescent="0.25">
      <c r="E685" s="11"/>
      <c r="F685" s="11"/>
      <c r="G685" s="51"/>
    </row>
    <row r="686" spans="5:7" ht="14.25" customHeight="1" x14ac:dyDescent="0.25">
      <c r="E686" s="11"/>
      <c r="F686" s="11"/>
      <c r="G686" s="51"/>
    </row>
    <row r="687" spans="5:7" ht="14.25" customHeight="1" x14ac:dyDescent="0.25">
      <c r="E687" s="11"/>
      <c r="F687" s="11"/>
      <c r="G687" s="51"/>
    </row>
    <row r="688" spans="5:7" ht="14.25" customHeight="1" x14ac:dyDescent="0.25">
      <c r="E688" s="11"/>
      <c r="F688" s="11"/>
      <c r="G688" s="51"/>
    </row>
    <row r="689" spans="5:7" ht="14.25" customHeight="1" x14ac:dyDescent="0.25">
      <c r="E689" s="11"/>
      <c r="F689" s="11"/>
      <c r="G689" s="51"/>
    </row>
    <row r="690" spans="5:7" ht="14.25" customHeight="1" x14ac:dyDescent="0.25">
      <c r="E690" s="11"/>
      <c r="F690" s="11"/>
      <c r="G690" s="51"/>
    </row>
    <row r="691" spans="5:7" ht="14.25" customHeight="1" x14ac:dyDescent="0.25">
      <c r="E691" s="11"/>
      <c r="F691" s="11"/>
      <c r="G691" s="51"/>
    </row>
    <row r="692" spans="5:7" ht="14.25" customHeight="1" x14ac:dyDescent="0.25">
      <c r="E692" s="11"/>
      <c r="F692" s="11"/>
      <c r="G692" s="51"/>
    </row>
    <row r="693" spans="5:7" ht="14.25" customHeight="1" x14ac:dyDescent="0.25">
      <c r="E693" s="11"/>
      <c r="F693" s="11"/>
      <c r="G693" s="51"/>
    </row>
    <row r="694" spans="5:7" ht="14.25" customHeight="1" x14ac:dyDescent="0.25">
      <c r="E694" s="11"/>
      <c r="F694" s="11"/>
      <c r="G694" s="51"/>
    </row>
    <row r="695" spans="5:7" ht="14.25" customHeight="1" x14ac:dyDescent="0.25">
      <c r="E695" s="11"/>
      <c r="F695" s="11"/>
      <c r="G695" s="51"/>
    </row>
    <row r="696" spans="5:7" ht="14.25" customHeight="1" x14ac:dyDescent="0.25">
      <c r="E696" s="11"/>
      <c r="F696" s="11"/>
      <c r="G696" s="51"/>
    </row>
    <row r="697" spans="5:7" ht="14.25" customHeight="1" x14ac:dyDescent="0.25">
      <c r="E697" s="11"/>
      <c r="F697" s="11"/>
      <c r="G697" s="51"/>
    </row>
    <row r="698" spans="5:7" ht="14.25" customHeight="1" x14ac:dyDescent="0.25">
      <c r="E698" s="11"/>
      <c r="F698" s="11"/>
      <c r="G698" s="51"/>
    </row>
    <row r="699" spans="5:7" ht="14.25" customHeight="1" x14ac:dyDescent="0.25">
      <c r="E699" s="11"/>
      <c r="F699" s="11"/>
      <c r="G699" s="51"/>
    </row>
    <row r="700" spans="5:7" ht="14.25" customHeight="1" x14ac:dyDescent="0.25">
      <c r="E700" s="11"/>
      <c r="F700" s="11"/>
      <c r="G700" s="51"/>
    </row>
    <row r="701" spans="5:7" ht="14.25" customHeight="1" x14ac:dyDescent="0.25">
      <c r="E701" s="11"/>
      <c r="F701" s="11"/>
      <c r="G701" s="51"/>
    </row>
    <row r="702" spans="5:7" ht="14.25" customHeight="1" x14ac:dyDescent="0.25">
      <c r="E702" s="11"/>
      <c r="F702" s="11"/>
      <c r="G702" s="51"/>
    </row>
    <row r="703" spans="5:7" ht="14.25" customHeight="1" x14ac:dyDescent="0.25">
      <c r="E703" s="11"/>
      <c r="F703" s="11"/>
      <c r="G703" s="51"/>
    </row>
    <row r="704" spans="5:7" ht="14.25" customHeight="1" x14ac:dyDescent="0.25">
      <c r="E704" s="11"/>
      <c r="F704" s="11"/>
      <c r="G704" s="51"/>
    </row>
    <row r="705" spans="5:7" ht="14.25" customHeight="1" x14ac:dyDescent="0.25">
      <c r="E705" s="11"/>
      <c r="F705" s="11"/>
      <c r="G705" s="51"/>
    </row>
    <row r="706" spans="5:7" ht="14.25" customHeight="1" x14ac:dyDescent="0.25">
      <c r="E706" s="11"/>
      <c r="F706" s="11"/>
      <c r="G706" s="51"/>
    </row>
    <row r="707" spans="5:7" ht="14.25" customHeight="1" x14ac:dyDescent="0.25">
      <c r="E707" s="11"/>
      <c r="F707" s="11"/>
      <c r="G707" s="51"/>
    </row>
    <row r="708" spans="5:7" ht="14.25" customHeight="1" x14ac:dyDescent="0.25">
      <c r="E708" s="11"/>
      <c r="F708" s="11"/>
      <c r="G708" s="51"/>
    </row>
    <row r="709" spans="5:7" ht="14.25" customHeight="1" x14ac:dyDescent="0.25">
      <c r="E709" s="11"/>
      <c r="F709" s="11"/>
      <c r="G709" s="51"/>
    </row>
    <row r="710" spans="5:7" ht="14.25" customHeight="1" x14ac:dyDescent="0.25">
      <c r="E710" s="11"/>
      <c r="F710" s="11"/>
      <c r="G710" s="51"/>
    </row>
    <row r="711" spans="5:7" ht="14.25" customHeight="1" x14ac:dyDescent="0.25">
      <c r="E711" s="11"/>
      <c r="F711" s="11"/>
      <c r="G711" s="51"/>
    </row>
    <row r="712" spans="5:7" ht="14.25" customHeight="1" x14ac:dyDescent="0.25">
      <c r="E712" s="11"/>
      <c r="F712" s="11"/>
      <c r="G712" s="51"/>
    </row>
    <row r="713" spans="5:7" ht="14.25" customHeight="1" x14ac:dyDescent="0.25">
      <c r="E713" s="11"/>
      <c r="F713" s="11"/>
      <c r="G713" s="51"/>
    </row>
    <row r="714" spans="5:7" ht="14.25" customHeight="1" x14ac:dyDescent="0.25">
      <c r="E714" s="11"/>
      <c r="F714" s="11"/>
      <c r="G714" s="51"/>
    </row>
    <row r="715" spans="5:7" ht="14.25" customHeight="1" x14ac:dyDescent="0.25">
      <c r="E715" s="11"/>
      <c r="F715" s="11"/>
      <c r="G715" s="51"/>
    </row>
    <row r="716" spans="5:7" ht="14.25" customHeight="1" x14ac:dyDescent="0.25">
      <c r="E716" s="11"/>
      <c r="F716" s="11"/>
      <c r="G716" s="51"/>
    </row>
    <row r="717" spans="5:7" ht="14.25" customHeight="1" x14ac:dyDescent="0.25">
      <c r="E717" s="11"/>
      <c r="F717" s="11"/>
      <c r="G717" s="51"/>
    </row>
    <row r="718" spans="5:7" ht="14.25" customHeight="1" x14ac:dyDescent="0.25">
      <c r="E718" s="11"/>
      <c r="F718" s="11"/>
      <c r="G718" s="51"/>
    </row>
    <row r="719" spans="5:7" ht="14.25" customHeight="1" x14ac:dyDescent="0.25">
      <c r="E719" s="11"/>
      <c r="F719" s="11"/>
      <c r="G719" s="51"/>
    </row>
    <row r="720" spans="5:7" ht="14.25" customHeight="1" x14ac:dyDescent="0.25">
      <c r="E720" s="11"/>
      <c r="F720" s="11"/>
      <c r="G720" s="51"/>
    </row>
    <row r="721" spans="5:7" ht="14.25" customHeight="1" x14ac:dyDescent="0.25">
      <c r="E721" s="11"/>
      <c r="F721" s="11"/>
      <c r="G721" s="51"/>
    </row>
    <row r="722" spans="5:7" ht="14.25" customHeight="1" x14ac:dyDescent="0.25">
      <c r="E722" s="11"/>
      <c r="F722" s="11"/>
      <c r="G722" s="51"/>
    </row>
    <row r="723" spans="5:7" ht="14.25" customHeight="1" x14ac:dyDescent="0.25">
      <c r="E723" s="11"/>
      <c r="F723" s="11"/>
      <c r="G723" s="51"/>
    </row>
    <row r="724" spans="5:7" ht="14.25" customHeight="1" x14ac:dyDescent="0.25">
      <c r="E724" s="11"/>
      <c r="F724" s="11"/>
      <c r="G724" s="51"/>
    </row>
    <row r="725" spans="5:7" ht="14.25" customHeight="1" x14ac:dyDescent="0.25">
      <c r="E725" s="11"/>
      <c r="F725" s="11"/>
      <c r="G725" s="51"/>
    </row>
    <row r="726" spans="5:7" ht="14.25" customHeight="1" x14ac:dyDescent="0.25">
      <c r="E726" s="11"/>
      <c r="F726" s="11"/>
      <c r="G726" s="51"/>
    </row>
    <row r="727" spans="5:7" ht="14.25" customHeight="1" x14ac:dyDescent="0.25">
      <c r="E727" s="11"/>
      <c r="F727" s="11"/>
      <c r="G727" s="51"/>
    </row>
    <row r="728" spans="5:7" ht="14.25" customHeight="1" x14ac:dyDescent="0.25">
      <c r="E728" s="11"/>
      <c r="F728" s="11"/>
      <c r="G728" s="51"/>
    </row>
    <row r="729" spans="5:7" ht="14.25" customHeight="1" x14ac:dyDescent="0.25">
      <c r="E729" s="11"/>
      <c r="F729" s="11"/>
      <c r="G729" s="51"/>
    </row>
    <row r="730" spans="5:7" ht="14.25" customHeight="1" x14ac:dyDescent="0.25">
      <c r="E730" s="11"/>
      <c r="F730" s="11"/>
      <c r="G730" s="51"/>
    </row>
    <row r="731" spans="5:7" ht="14.25" customHeight="1" x14ac:dyDescent="0.25">
      <c r="E731" s="11"/>
      <c r="F731" s="11"/>
      <c r="G731" s="51"/>
    </row>
    <row r="732" spans="5:7" ht="14.25" customHeight="1" x14ac:dyDescent="0.25">
      <c r="E732" s="11"/>
      <c r="F732" s="11"/>
      <c r="G732" s="51"/>
    </row>
    <row r="733" spans="5:7" ht="14.25" customHeight="1" x14ac:dyDescent="0.25">
      <c r="E733" s="11"/>
      <c r="F733" s="11"/>
      <c r="G733" s="51"/>
    </row>
    <row r="734" spans="5:7" ht="14.25" customHeight="1" x14ac:dyDescent="0.25">
      <c r="E734" s="11"/>
      <c r="F734" s="11"/>
      <c r="G734" s="51"/>
    </row>
    <row r="735" spans="5:7" ht="14.25" customHeight="1" x14ac:dyDescent="0.25">
      <c r="E735" s="11"/>
      <c r="F735" s="11"/>
      <c r="G735" s="51"/>
    </row>
    <row r="736" spans="5:7" ht="14.25" customHeight="1" x14ac:dyDescent="0.25">
      <c r="E736" s="11"/>
      <c r="F736" s="11"/>
      <c r="G736" s="51"/>
    </row>
    <row r="737" spans="5:7" ht="14.25" customHeight="1" x14ac:dyDescent="0.25">
      <c r="E737" s="11"/>
      <c r="F737" s="11"/>
      <c r="G737" s="51"/>
    </row>
    <row r="738" spans="5:7" ht="14.25" customHeight="1" x14ac:dyDescent="0.25">
      <c r="E738" s="11"/>
      <c r="F738" s="11"/>
      <c r="G738" s="51"/>
    </row>
    <row r="739" spans="5:7" ht="14.25" customHeight="1" x14ac:dyDescent="0.25">
      <c r="E739" s="11"/>
      <c r="F739" s="11"/>
      <c r="G739" s="51"/>
    </row>
    <row r="740" spans="5:7" ht="14.25" customHeight="1" x14ac:dyDescent="0.25">
      <c r="E740" s="11"/>
      <c r="F740" s="11"/>
      <c r="G740" s="51"/>
    </row>
    <row r="741" spans="5:7" ht="14.25" customHeight="1" x14ac:dyDescent="0.25">
      <c r="E741" s="11"/>
      <c r="F741" s="11"/>
      <c r="G741" s="51"/>
    </row>
    <row r="742" spans="5:7" ht="14.25" customHeight="1" x14ac:dyDescent="0.25">
      <c r="E742" s="11"/>
      <c r="F742" s="11"/>
      <c r="G742" s="51"/>
    </row>
    <row r="743" spans="5:7" ht="14.25" customHeight="1" x14ac:dyDescent="0.25">
      <c r="E743" s="11"/>
      <c r="F743" s="11"/>
      <c r="G743" s="51"/>
    </row>
    <row r="744" spans="5:7" ht="14.25" customHeight="1" x14ac:dyDescent="0.25">
      <c r="E744" s="11"/>
      <c r="F744" s="11"/>
      <c r="G744" s="51"/>
    </row>
    <row r="745" spans="5:7" ht="14.25" customHeight="1" x14ac:dyDescent="0.25">
      <c r="E745" s="11"/>
      <c r="F745" s="11"/>
      <c r="G745" s="51"/>
    </row>
    <row r="746" spans="5:7" ht="14.25" customHeight="1" x14ac:dyDescent="0.25">
      <c r="E746" s="11"/>
      <c r="F746" s="11"/>
      <c r="G746" s="51"/>
    </row>
    <row r="747" spans="5:7" ht="14.25" customHeight="1" x14ac:dyDescent="0.25">
      <c r="E747" s="11"/>
      <c r="F747" s="11"/>
      <c r="G747" s="51"/>
    </row>
    <row r="748" spans="5:7" ht="14.25" customHeight="1" x14ac:dyDescent="0.25">
      <c r="E748" s="11"/>
      <c r="F748" s="11"/>
      <c r="G748" s="51"/>
    </row>
    <row r="749" spans="5:7" ht="14.25" customHeight="1" x14ac:dyDescent="0.25">
      <c r="E749" s="11"/>
      <c r="F749" s="11"/>
      <c r="G749" s="51"/>
    </row>
    <row r="750" spans="5:7" ht="14.25" customHeight="1" x14ac:dyDescent="0.25">
      <c r="E750" s="11"/>
      <c r="F750" s="11"/>
      <c r="G750" s="51"/>
    </row>
    <row r="751" spans="5:7" ht="14.25" customHeight="1" x14ac:dyDescent="0.25">
      <c r="E751" s="11"/>
      <c r="F751" s="11"/>
      <c r="G751" s="51"/>
    </row>
    <row r="752" spans="5:7" ht="14.25" customHeight="1" x14ac:dyDescent="0.25">
      <c r="E752" s="11"/>
      <c r="F752" s="11"/>
      <c r="G752" s="51"/>
    </row>
    <row r="753" spans="5:7" ht="14.25" customHeight="1" x14ac:dyDescent="0.25">
      <c r="E753" s="11"/>
      <c r="F753" s="11"/>
      <c r="G753" s="51"/>
    </row>
    <row r="754" spans="5:7" ht="14.25" customHeight="1" x14ac:dyDescent="0.25">
      <c r="E754" s="11"/>
      <c r="F754" s="11"/>
      <c r="G754" s="51"/>
    </row>
    <row r="755" spans="5:7" ht="14.25" customHeight="1" x14ac:dyDescent="0.25">
      <c r="E755" s="11"/>
      <c r="F755" s="11"/>
      <c r="G755" s="51"/>
    </row>
    <row r="756" spans="5:7" ht="14.25" customHeight="1" x14ac:dyDescent="0.25">
      <c r="E756" s="11"/>
      <c r="F756" s="11"/>
      <c r="G756" s="51"/>
    </row>
    <row r="757" spans="5:7" ht="14.25" customHeight="1" x14ac:dyDescent="0.25">
      <c r="E757" s="11"/>
      <c r="F757" s="11"/>
      <c r="G757" s="51"/>
    </row>
    <row r="758" spans="5:7" ht="14.25" customHeight="1" x14ac:dyDescent="0.25">
      <c r="E758" s="11"/>
      <c r="F758" s="11"/>
      <c r="G758" s="51"/>
    </row>
    <row r="759" spans="5:7" ht="14.25" customHeight="1" x14ac:dyDescent="0.25">
      <c r="E759" s="11"/>
      <c r="F759" s="11"/>
      <c r="G759" s="51"/>
    </row>
    <row r="760" spans="5:7" ht="14.25" customHeight="1" x14ac:dyDescent="0.25">
      <c r="E760" s="11"/>
      <c r="F760" s="11"/>
      <c r="G760" s="51"/>
    </row>
    <row r="761" spans="5:7" ht="14.25" customHeight="1" x14ac:dyDescent="0.25">
      <c r="E761" s="11"/>
      <c r="F761" s="11"/>
      <c r="G761" s="51"/>
    </row>
    <row r="762" spans="5:7" ht="14.25" customHeight="1" x14ac:dyDescent="0.25">
      <c r="E762" s="11"/>
      <c r="F762" s="11"/>
      <c r="G762" s="51"/>
    </row>
    <row r="763" spans="5:7" ht="14.25" customHeight="1" x14ac:dyDescent="0.25">
      <c r="E763" s="11"/>
      <c r="F763" s="11"/>
      <c r="G763" s="51"/>
    </row>
    <row r="764" spans="5:7" ht="14.25" customHeight="1" x14ac:dyDescent="0.25">
      <c r="E764" s="11"/>
      <c r="F764" s="11"/>
      <c r="G764" s="51"/>
    </row>
    <row r="765" spans="5:7" ht="14.25" customHeight="1" x14ac:dyDescent="0.25">
      <c r="E765" s="11"/>
      <c r="F765" s="11"/>
      <c r="G765" s="51"/>
    </row>
    <row r="766" spans="5:7" ht="14.25" customHeight="1" x14ac:dyDescent="0.25">
      <c r="E766" s="11"/>
      <c r="F766" s="11"/>
      <c r="G766" s="51"/>
    </row>
    <row r="767" spans="5:7" ht="14.25" customHeight="1" x14ac:dyDescent="0.25">
      <c r="E767" s="11"/>
      <c r="F767" s="11"/>
      <c r="G767" s="51"/>
    </row>
    <row r="768" spans="5:7" ht="14.25" customHeight="1" x14ac:dyDescent="0.25">
      <c r="E768" s="11"/>
      <c r="F768" s="11"/>
      <c r="G768" s="51"/>
    </row>
    <row r="769" spans="5:7" ht="14.25" customHeight="1" x14ac:dyDescent="0.25">
      <c r="E769" s="11"/>
      <c r="F769" s="11"/>
      <c r="G769" s="51"/>
    </row>
    <row r="770" spans="5:7" ht="14.25" customHeight="1" x14ac:dyDescent="0.25">
      <c r="E770" s="11"/>
      <c r="F770" s="11"/>
      <c r="G770" s="51"/>
    </row>
    <row r="771" spans="5:7" ht="14.25" customHeight="1" x14ac:dyDescent="0.25">
      <c r="E771" s="11"/>
      <c r="F771" s="11"/>
      <c r="G771" s="51"/>
    </row>
    <row r="772" spans="5:7" ht="14.25" customHeight="1" x14ac:dyDescent="0.25">
      <c r="E772" s="11"/>
      <c r="F772" s="11"/>
      <c r="G772" s="51"/>
    </row>
    <row r="773" spans="5:7" ht="14.25" customHeight="1" x14ac:dyDescent="0.25">
      <c r="E773" s="11"/>
      <c r="F773" s="11"/>
      <c r="G773" s="51"/>
    </row>
    <row r="774" spans="5:7" ht="14.25" customHeight="1" x14ac:dyDescent="0.25">
      <c r="E774" s="11"/>
      <c r="F774" s="11"/>
      <c r="G774" s="51"/>
    </row>
    <row r="775" spans="5:7" ht="14.25" customHeight="1" x14ac:dyDescent="0.25">
      <c r="E775" s="11"/>
      <c r="F775" s="11"/>
      <c r="G775" s="51"/>
    </row>
    <row r="776" spans="5:7" ht="14.25" customHeight="1" x14ac:dyDescent="0.25">
      <c r="E776" s="11"/>
      <c r="F776" s="11"/>
      <c r="G776" s="51"/>
    </row>
    <row r="777" spans="5:7" ht="14.25" customHeight="1" x14ac:dyDescent="0.25">
      <c r="E777" s="11"/>
      <c r="F777" s="11"/>
      <c r="G777" s="51"/>
    </row>
    <row r="778" spans="5:7" ht="14.25" customHeight="1" x14ac:dyDescent="0.25">
      <c r="E778" s="11"/>
      <c r="F778" s="11"/>
      <c r="G778" s="51"/>
    </row>
    <row r="779" spans="5:7" ht="14.25" customHeight="1" x14ac:dyDescent="0.25">
      <c r="E779" s="11"/>
      <c r="F779" s="11"/>
      <c r="G779" s="51"/>
    </row>
    <row r="780" spans="5:7" ht="14.25" customHeight="1" x14ac:dyDescent="0.25">
      <c r="E780" s="11"/>
      <c r="F780" s="11"/>
      <c r="G780" s="51"/>
    </row>
    <row r="781" spans="5:7" ht="14.25" customHeight="1" x14ac:dyDescent="0.25">
      <c r="E781" s="11"/>
      <c r="F781" s="11"/>
      <c r="G781" s="51"/>
    </row>
    <row r="782" spans="5:7" ht="14.25" customHeight="1" x14ac:dyDescent="0.25">
      <c r="E782" s="11"/>
      <c r="F782" s="11"/>
      <c r="G782" s="51"/>
    </row>
    <row r="783" spans="5:7" ht="14.25" customHeight="1" x14ac:dyDescent="0.25">
      <c r="E783" s="11"/>
      <c r="F783" s="11"/>
      <c r="G783" s="51"/>
    </row>
    <row r="784" spans="5:7" ht="14.25" customHeight="1" x14ac:dyDescent="0.25">
      <c r="E784" s="11"/>
      <c r="F784" s="11"/>
      <c r="G784" s="51"/>
    </row>
    <row r="785" spans="5:7" ht="14.25" customHeight="1" x14ac:dyDescent="0.25">
      <c r="E785" s="11"/>
      <c r="F785" s="11"/>
      <c r="G785" s="51"/>
    </row>
    <row r="786" spans="5:7" ht="14.25" customHeight="1" x14ac:dyDescent="0.25">
      <c r="E786" s="11"/>
      <c r="F786" s="11"/>
      <c r="G786" s="51"/>
    </row>
    <row r="787" spans="5:7" ht="14.25" customHeight="1" x14ac:dyDescent="0.25">
      <c r="E787" s="11"/>
      <c r="F787" s="11"/>
      <c r="G787" s="51"/>
    </row>
    <row r="788" spans="5:7" ht="14.25" customHeight="1" x14ac:dyDescent="0.25">
      <c r="E788" s="11"/>
      <c r="F788" s="11"/>
      <c r="G788" s="51"/>
    </row>
    <row r="789" spans="5:7" ht="14.25" customHeight="1" x14ac:dyDescent="0.25">
      <c r="E789" s="11"/>
      <c r="F789" s="11"/>
      <c r="G789" s="51"/>
    </row>
    <row r="790" spans="5:7" ht="14.25" customHeight="1" x14ac:dyDescent="0.25">
      <c r="E790" s="11"/>
      <c r="F790" s="11"/>
      <c r="G790" s="51"/>
    </row>
    <row r="791" spans="5:7" ht="14.25" customHeight="1" x14ac:dyDescent="0.25">
      <c r="E791" s="11"/>
      <c r="F791" s="11"/>
      <c r="G791" s="51"/>
    </row>
    <row r="792" spans="5:7" ht="14.25" customHeight="1" x14ac:dyDescent="0.25">
      <c r="E792" s="11"/>
      <c r="F792" s="11"/>
      <c r="G792" s="51"/>
    </row>
    <row r="793" spans="5:7" ht="14.25" customHeight="1" x14ac:dyDescent="0.25">
      <c r="E793" s="11"/>
      <c r="F793" s="11"/>
      <c r="G793" s="51"/>
    </row>
    <row r="794" spans="5:7" ht="14.25" customHeight="1" x14ac:dyDescent="0.25">
      <c r="E794" s="11"/>
      <c r="F794" s="11"/>
      <c r="G794" s="51"/>
    </row>
    <row r="795" spans="5:7" ht="14.25" customHeight="1" x14ac:dyDescent="0.25">
      <c r="E795" s="11"/>
      <c r="F795" s="11"/>
      <c r="G795" s="51"/>
    </row>
    <row r="796" spans="5:7" ht="14.25" customHeight="1" x14ac:dyDescent="0.25">
      <c r="E796" s="11"/>
      <c r="F796" s="11"/>
      <c r="G796" s="51"/>
    </row>
    <row r="797" spans="5:7" ht="14.25" customHeight="1" x14ac:dyDescent="0.25">
      <c r="E797" s="11"/>
      <c r="F797" s="11"/>
      <c r="G797" s="51"/>
    </row>
    <row r="798" spans="5:7" ht="14.25" customHeight="1" x14ac:dyDescent="0.25">
      <c r="E798" s="11"/>
      <c r="F798" s="11"/>
      <c r="G798" s="51"/>
    </row>
    <row r="799" spans="5:7" ht="14.25" customHeight="1" x14ac:dyDescent="0.25">
      <c r="E799" s="11"/>
      <c r="F799" s="11"/>
      <c r="G799" s="51"/>
    </row>
    <row r="800" spans="5:7" ht="14.25" customHeight="1" x14ac:dyDescent="0.25">
      <c r="E800" s="11"/>
      <c r="F800" s="11"/>
      <c r="G800" s="51"/>
    </row>
    <row r="801" spans="5:7" ht="14.25" customHeight="1" x14ac:dyDescent="0.25">
      <c r="E801" s="11"/>
      <c r="F801" s="11"/>
      <c r="G801" s="51"/>
    </row>
    <row r="802" spans="5:7" ht="14.25" customHeight="1" x14ac:dyDescent="0.25">
      <c r="E802" s="11"/>
      <c r="F802" s="11"/>
      <c r="G802" s="51"/>
    </row>
    <row r="803" spans="5:7" ht="14.25" customHeight="1" x14ac:dyDescent="0.25">
      <c r="E803" s="11"/>
      <c r="F803" s="11"/>
      <c r="G803" s="51"/>
    </row>
    <row r="804" spans="5:7" ht="14.25" customHeight="1" x14ac:dyDescent="0.25">
      <c r="E804" s="11"/>
      <c r="F804" s="11"/>
      <c r="G804" s="51"/>
    </row>
    <row r="805" spans="5:7" ht="14.25" customHeight="1" x14ac:dyDescent="0.25">
      <c r="E805" s="11"/>
      <c r="F805" s="11"/>
      <c r="G805" s="51"/>
    </row>
    <row r="806" spans="5:7" ht="14.25" customHeight="1" x14ac:dyDescent="0.25">
      <c r="E806" s="11"/>
      <c r="F806" s="11"/>
      <c r="G806" s="51"/>
    </row>
    <row r="807" spans="5:7" ht="14.25" customHeight="1" x14ac:dyDescent="0.25">
      <c r="E807" s="11"/>
      <c r="F807" s="11"/>
      <c r="G807" s="51"/>
    </row>
    <row r="808" spans="5:7" ht="14.25" customHeight="1" x14ac:dyDescent="0.25">
      <c r="E808" s="11"/>
      <c r="F808" s="11"/>
      <c r="G808" s="51"/>
    </row>
    <row r="809" spans="5:7" ht="14.25" customHeight="1" x14ac:dyDescent="0.25">
      <c r="E809" s="11"/>
      <c r="F809" s="11"/>
      <c r="G809" s="51"/>
    </row>
    <row r="810" spans="5:7" ht="14.25" customHeight="1" x14ac:dyDescent="0.25">
      <c r="E810" s="11"/>
      <c r="F810" s="11"/>
      <c r="G810" s="51"/>
    </row>
    <row r="811" spans="5:7" ht="14.25" customHeight="1" x14ac:dyDescent="0.25">
      <c r="E811" s="11"/>
      <c r="F811" s="11"/>
      <c r="G811" s="51"/>
    </row>
    <row r="812" spans="5:7" ht="14.25" customHeight="1" x14ac:dyDescent="0.25">
      <c r="E812" s="11"/>
      <c r="F812" s="11"/>
      <c r="G812" s="51"/>
    </row>
    <row r="813" spans="5:7" ht="14.25" customHeight="1" x14ac:dyDescent="0.25">
      <c r="E813" s="11"/>
      <c r="F813" s="11"/>
      <c r="G813" s="51"/>
    </row>
    <row r="814" spans="5:7" ht="14.25" customHeight="1" x14ac:dyDescent="0.25">
      <c r="E814" s="11"/>
      <c r="F814" s="11"/>
      <c r="G814" s="51"/>
    </row>
    <row r="815" spans="5:7" ht="14.25" customHeight="1" x14ac:dyDescent="0.25">
      <c r="E815" s="11"/>
      <c r="F815" s="11"/>
      <c r="G815" s="51"/>
    </row>
    <row r="816" spans="5:7" ht="14.25" customHeight="1" x14ac:dyDescent="0.25">
      <c r="E816" s="11"/>
      <c r="F816" s="11"/>
      <c r="G816" s="51"/>
    </row>
    <row r="817" spans="5:7" ht="14.25" customHeight="1" x14ac:dyDescent="0.25">
      <c r="E817" s="11"/>
      <c r="F817" s="11"/>
      <c r="G817" s="51"/>
    </row>
    <row r="818" spans="5:7" ht="14.25" customHeight="1" x14ac:dyDescent="0.25">
      <c r="E818" s="11"/>
      <c r="F818" s="11"/>
      <c r="G818" s="51"/>
    </row>
    <row r="819" spans="5:7" ht="14.25" customHeight="1" x14ac:dyDescent="0.25">
      <c r="E819" s="11"/>
      <c r="F819" s="11"/>
      <c r="G819" s="51"/>
    </row>
    <row r="820" spans="5:7" ht="14.25" customHeight="1" x14ac:dyDescent="0.25">
      <c r="E820" s="11"/>
      <c r="F820" s="11"/>
      <c r="G820" s="51"/>
    </row>
    <row r="821" spans="5:7" ht="14.25" customHeight="1" x14ac:dyDescent="0.25">
      <c r="E821" s="11"/>
      <c r="F821" s="11"/>
      <c r="G821" s="51"/>
    </row>
    <row r="822" spans="5:7" ht="14.25" customHeight="1" x14ac:dyDescent="0.25">
      <c r="E822" s="11"/>
      <c r="F822" s="11"/>
      <c r="G822" s="51"/>
    </row>
    <row r="823" spans="5:7" ht="14.25" customHeight="1" x14ac:dyDescent="0.25">
      <c r="E823" s="11"/>
      <c r="F823" s="11"/>
      <c r="G823" s="51"/>
    </row>
    <row r="824" spans="5:7" ht="14.25" customHeight="1" x14ac:dyDescent="0.25">
      <c r="E824" s="11"/>
      <c r="F824" s="11"/>
      <c r="G824" s="51"/>
    </row>
    <row r="825" spans="5:7" ht="14.25" customHeight="1" x14ac:dyDescent="0.25">
      <c r="E825" s="11"/>
      <c r="F825" s="11"/>
      <c r="G825" s="51"/>
    </row>
    <row r="826" spans="5:7" ht="14.25" customHeight="1" x14ac:dyDescent="0.25">
      <c r="E826" s="11"/>
      <c r="F826" s="11"/>
      <c r="G826" s="51"/>
    </row>
    <row r="827" spans="5:7" ht="14.25" customHeight="1" x14ac:dyDescent="0.25">
      <c r="E827" s="11"/>
      <c r="F827" s="11"/>
      <c r="G827" s="51"/>
    </row>
    <row r="828" spans="5:7" ht="14.25" customHeight="1" x14ac:dyDescent="0.25">
      <c r="E828" s="11"/>
      <c r="F828" s="11"/>
      <c r="G828" s="51"/>
    </row>
    <row r="829" spans="5:7" ht="14.25" customHeight="1" x14ac:dyDescent="0.25">
      <c r="E829" s="11"/>
      <c r="F829" s="11"/>
      <c r="G829" s="51"/>
    </row>
    <row r="830" spans="5:7" ht="14.25" customHeight="1" x14ac:dyDescent="0.25">
      <c r="E830" s="11"/>
      <c r="F830" s="11"/>
      <c r="G830" s="51"/>
    </row>
    <row r="831" spans="5:7" ht="14.25" customHeight="1" x14ac:dyDescent="0.25">
      <c r="E831" s="11"/>
      <c r="F831" s="11"/>
      <c r="G831" s="51"/>
    </row>
    <row r="832" spans="5:7" ht="14.25" customHeight="1" x14ac:dyDescent="0.25">
      <c r="E832" s="11"/>
      <c r="F832" s="11"/>
      <c r="G832" s="51"/>
    </row>
    <row r="833" spans="5:7" ht="14.25" customHeight="1" x14ac:dyDescent="0.25">
      <c r="E833" s="11"/>
      <c r="F833" s="11"/>
      <c r="G833" s="51"/>
    </row>
    <row r="834" spans="5:7" ht="14.25" customHeight="1" x14ac:dyDescent="0.25">
      <c r="E834" s="11"/>
      <c r="F834" s="11"/>
      <c r="G834" s="51"/>
    </row>
    <row r="835" spans="5:7" ht="14.25" customHeight="1" x14ac:dyDescent="0.25">
      <c r="E835" s="11"/>
      <c r="F835" s="11"/>
      <c r="G835" s="51"/>
    </row>
    <row r="836" spans="5:7" ht="14.25" customHeight="1" x14ac:dyDescent="0.25">
      <c r="E836" s="11"/>
      <c r="F836" s="11"/>
      <c r="G836" s="51"/>
    </row>
    <row r="837" spans="5:7" ht="14.25" customHeight="1" x14ac:dyDescent="0.25">
      <c r="E837" s="11"/>
      <c r="F837" s="11"/>
      <c r="G837" s="51"/>
    </row>
    <row r="838" spans="5:7" ht="14.25" customHeight="1" x14ac:dyDescent="0.25">
      <c r="E838" s="11"/>
      <c r="F838" s="11"/>
      <c r="G838" s="51"/>
    </row>
    <row r="839" spans="5:7" ht="14.25" customHeight="1" x14ac:dyDescent="0.25">
      <c r="E839" s="11"/>
      <c r="F839" s="11"/>
      <c r="G839" s="51"/>
    </row>
    <row r="840" spans="5:7" ht="14.25" customHeight="1" x14ac:dyDescent="0.25">
      <c r="E840" s="11"/>
      <c r="F840" s="11"/>
      <c r="G840" s="51"/>
    </row>
    <row r="841" spans="5:7" ht="14.25" customHeight="1" x14ac:dyDescent="0.25">
      <c r="E841" s="11"/>
      <c r="F841" s="11"/>
      <c r="G841" s="51"/>
    </row>
    <row r="842" spans="5:7" ht="14.25" customHeight="1" x14ac:dyDescent="0.25">
      <c r="E842" s="11"/>
      <c r="F842" s="11"/>
      <c r="G842" s="51"/>
    </row>
    <row r="843" spans="5:7" ht="14.25" customHeight="1" x14ac:dyDescent="0.25">
      <c r="E843" s="11"/>
      <c r="F843" s="11"/>
      <c r="G843" s="51"/>
    </row>
    <row r="844" spans="5:7" ht="14.25" customHeight="1" x14ac:dyDescent="0.25">
      <c r="E844" s="11"/>
      <c r="F844" s="11"/>
      <c r="G844" s="51"/>
    </row>
    <row r="845" spans="5:7" ht="14.25" customHeight="1" x14ac:dyDescent="0.25">
      <c r="E845" s="11"/>
      <c r="F845" s="11"/>
      <c r="G845" s="51"/>
    </row>
    <row r="846" spans="5:7" ht="14.25" customHeight="1" x14ac:dyDescent="0.25">
      <c r="E846" s="11"/>
      <c r="F846" s="11"/>
      <c r="G846" s="51"/>
    </row>
    <row r="847" spans="5:7" ht="14.25" customHeight="1" x14ac:dyDescent="0.25">
      <c r="E847" s="11"/>
      <c r="F847" s="11"/>
      <c r="G847" s="51"/>
    </row>
    <row r="848" spans="5:7" ht="14.25" customHeight="1" x14ac:dyDescent="0.25">
      <c r="E848" s="11"/>
      <c r="F848" s="11"/>
      <c r="G848" s="51"/>
    </row>
    <row r="849" spans="5:7" ht="14.25" customHeight="1" x14ac:dyDescent="0.25">
      <c r="E849" s="11"/>
      <c r="F849" s="11"/>
      <c r="G849" s="51"/>
    </row>
    <row r="850" spans="5:7" ht="14.25" customHeight="1" x14ac:dyDescent="0.25">
      <c r="E850" s="11"/>
      <c r="F850" s="11"/>
      <c r="G850" s="51"/>
    </row>
    <row r="851" spans="5:7" ht="14.25" customHeight="1" x14ac:dyDescent="0.25">
      <c r="E851" s="11"/>
      <c r="F851" s="11"/>
      <c r="G851" s="51"/>
    </row>
    <row r="852" spans="5:7" ht="14.25" customHeight="1" x14ac:dyDescent="0.25">
      <c r="E852" s="11"/>
      <c r="F852" s="11"/>
      <c r="G852" s="51"/>
    </row>
    <row r="853" spans="5:7" ht="14.25" customHeight="1" x14ac:dyDescent="0.25">
      <c r="E853" s="11"/>
      <c r="F853" s="11"/>
      <c r="G853" s="51"/>
    </row>
    <row r="854" spans="5:7" ht="14.25" customHeight="1" x14ac:dyDescent="0.25">
      <c r="E854" s="11"/>
      <c r="F854" s="11"/>
      <c r="G854" s="51"/>
    </row>
    <row r="855" spans="5:7" ht="14.25" customHeight="1" x14ac:dyDescent="0.25">
      <c r="E855" s="11"/>
      <c r="F855" s="11"/>
      <c r="G855" s="51"/>
    </row>
    <row r="856" spans="5:7" ht="14.25" customHeight="1" x14ac:dyDescent="0.25">
      <c r="E856" s="11"/>
      <c r="F856" s="11"/>
      <c r="G856" s="51"/>
    </row>
    <row r="857" spans="5:7" ht="14.25" customHeight="1" x14ac:dyDescent="0.25">
      <c r="E857" s="11"/>
      <c r="F857" s="11"/>
      <c r="G857" s="51"/>
    </row>
    <row r="858" spans="5:7" ht="14.25" customHeight="1" x14ac:dyDescent="0.25">
      <c r="E858" s="11"/>
      <c r="F858" s="11"/>
      <c r="G858" s="51"/>
    </row>
    <row r="859" spans="5:7" ht="14.25" customHeight="1" x14ac:dyDescent="0.25">
      <c r="E859" s="11"/>
      <c r="F859" s="11"/>
      <c r="G859" s="51"/>
    </row>
    <row r="860" spans="5:7" ht="14.25" customHeight="1" x14ac:dyDescent="0.25">
      <c r="E860" s="11"/>
      <c r="F860" s="11"/>
      <c r="G860" s="51"/>
    </row>
    <row r="861" spans="5:7" ht="14.25" customHeight="1" x14ac:dyDescent="0.25">
      <c r="E861" s="11"/>
      <c r="F861" s="11"/>
      <c r="G861" s="51"/>
    </row>
    <row r="862" spans="5:7" ht="14.25" customHeight="1" x14ac:dyDescent="0.25">
      <c r="E862" s="11"/>
      <c r="F862" s="11"/>
      <c r="G862" s="51"/>
    </row>
    <row r="863" spans="5:7" ht="14.25" customHeight="1" x14ac:dyDescent="0.25">
      <c r="E863" s="11"/>
      <c r="F863" s="11"/>
      <c r="G863" s="51"/>
    </row>
    <row r="864" spans="5:7" ht="14.25" customHeight="1" x14ac:dyDescent="0.25">
      <c r="E864" s="11"/>
      <c r="F864" s="11"/>
      <c r="G864" s="51"/>
    </row>
    <row r="865" spans="5:7" ht="14.25" customHeight="1" x14ac:dyDescent="0.25">
      <c r="E865" s="11"/>
      <c r="F865" s="11"/>
      <c r="G865" s="51"/>
    </row>
    <row r="866" spans="5:7" ht="14.25" customHeight="1" x14ac:dyDescent="0.25">
      <c r="E866" s="11"/>
      <c r="F866" s="11"/>
      <c r="G866" s="51"/>
    </row>
    <row r="867" spans="5:7" ht="14.25" customHeight="1" x14ac:dyDescent="0.25">
      <c r="E867" s="11"/>
      <c r="F867" s="11"/>
      <c r="G867" s="51"/>
    </row>
    <row r="868" spans="5:7" ht="14.25" customHeight="1" x14ac:dyDescent="0.25">
      <c r="E868" s="11"/>
      <c r="F868" s="11"/>
      <c r="G868" s="51"/>
    </row>
    <row r="869" spans="5:7" ht="14.25" customHeight="1" x14ac:dyDescent="0.25">
      <c r="E869" s="11"/>
      <c r="F869" s="11"/>
      <c r="G869" s="51"/>
    </row>
    <row r="870" spans="5:7" ht="14.25" customHeight="1" x14ac:dyDescent="0.25">
      <c r="E870" s="11"/>
      <c r="F870" s="11"/>
      <c r="G870" s="51"/>
    </row>
    <row r="871" spans="5:7" ht="14.25" customHeight="1" x14ac:dyDescent="0.25">
      <c r="E871" s="11"/>
      <c r="F871" s="11"/>
      <c r="G871" s="51"/>
    </row>
    <row r="872" spans="5:7" ht="14.25" customHeight="1" x14ac:dyDescent="0.25">
      <c r="E872" s="11"/>
      <c r="F872" s="11"/>
      <c r="G872" s="51"/>
    </row>
    <row r="873" spans="5:7" ht="14.25" customHeight="1" x14ac:dyDescent="0.25">
      <c r="E873" s="11"/>
      <c r="F873" s="11"/>
      <c r="G873" s="51"/>
    </row>
    <row r="874" spans="5:7" ht="14.25" customHeight="1" x14ac:dyDescent="0.25">
      <c r="E874" s="11"/>
      <c r="F874" s="11"/>
      <c r="G874" s="51"/>
    </row>
    <row r="875" spans="5:7" ht="14.25" customHeight="1" x14ac:dyDescent="0.25">
      <c r="E875" s="11"/>
      <c r="F875" s="11"/>
      <c r="G875" s="51"/>
    </row>
    <row r="876" spans="5:7" ht="14.25" customHeight="1" x14ac:dyDescent="0.25">
      <c r="E876" s="11"/>
      <c r="F876" s="11"/>
      <c r="G876" s="51"/>
    </row>
    <row r="877" spans="5:7" ht="14.25" customHeight="1" x14ac:dyDescent="0.25">
      <c r="E877" s="11"/>
      <c r="F877" s="11"/>
      <c r="G877" s="51"/>
    </row>
    <row r="878" spans="5:7" ht="14.25" customHeight="1" x14ac:dyDescent="0.25">
      <c r="E878" s="11"/>
      <c r="F878" s="11"/>
      <c r="G878" s="51"/>
    </row>
    <row r="879" spans="5:7" ht="14.25" customHeight="1" x14ac:dyDescent="0.25">
      <c r="E879" s="11"/>
      <c r="F879" s="11"/>
      <c r="G879" s="51"/>
    </row>
    <row r="880" spans="5:7" ht="14.25" customHeight="1" x14ac:dyDescent="0.25">
      <c r="E880" s="11"/>
      <c r="F880" s="11"/>
      <c r="G880" s="51"/>
    </row>
    <row r="881" spans="5:7" ht="14.25" customHeight="1" x14ac:dyDescent="0.25">
      <c r="E881" s="11"/>
      <c r="F881" s="11"/>
      <c r="G881" s="51"/>
    </row>
    <row r="882" spans="5:7" ht="14.25" customHeight="1" x14ac:dyDescent="0.25">
      <c r="E882" s="11"/>
      <c r="F882" s="11"/>
      <c r="G882" s="51"/>
    </row>
    <row r="883" spans="5:7" ht="14.25" customHeight="1" x14ac:dyDescent="0.25">
      <c r="E883" s="11"/>
      <c r="F883" s="11"/>
      <c r="G883" s="51"/>
    </row>
    <row r="884" spans="5:7" ht="14.25" customHeight="1" x14ac:dyDescent="0.25">
      <c r="E884" s="11"/>
      <c r="F884" s="11"/>
      <c r="G884" s="51"/>
    </row>
    <row r="885" spans="5:7" ht="14.25" customHeight="1" x14ac:dyDescent="0.25">
      <c r="E885" s="11"/>
      <c r="F885" s="11"/>
      <c r="G885" s="51"/>
    </row>
    <row r="886" spans="5:7" ht="14.25" customHeight="1" x14ac:dyDescent="0.25">
      <c r="E886" s="11"/>
      <c r="F886" s="11"/>
      <c r="G886" s="51"/>
    </row>
    <row r="887" spans="5:7" ht="14.25" customHeight="1" x14ac:dyDescent="0.25">
      <c r="E887" s="11"/>
      <c r="F887" s="11"/>
      <c r="G887" s="51"/>
    </row>
    <row r="888" spans="5:7" ht="14.25" customHeight="1" x14ac:dyDescent="0.25">
      <c r="E888" s="11"/>
      <c r="F888" s="11"/>
      <c r="G888" s="51"/>
    </row>
    <row r="889" spans="5:7" ht="14.25" customHeight="1" x14ac:dyDescent="0.25">
      <c r="E889" s="11"/>
      <c r="F889" s="11"/>
      <c r="G889" s="51"/>
    </row>
    <row r="890" spans="5:7" ht="14.25" customHeight="1" x14ac:dyDescent="0.25">
      <c r="E890" s="11"/>
      <c r="F890" s="11"/>
      <c r="G890" s="51"/>
    </row>
    <row r="891" spans="5:7" ht="14.25" customHeight="1" x14ac:dyDescent="0.25">
      <c r="E891" s="11"/>
      <c r="F891" s="11"/>
      <c r="G891" s="51"/>
    </row>
    <row r="892" spans="5:7" ht="14.25" customHeight="1" x14ac:dyDescent="0.25">
      <c r="E892" s="11"/>
      <c r="F892" s="11"/>
      <c r="G892" s="51"/>
    </row>
    <row r="893" spans="5:7" ht="14.25" customHeight="1" x14ac:dyDescent="0.25">
      <c r="E893" s="11"/>
      <c r="F893" s="11"/>
      <c r="G893" s="51"/>
    </row>
    <row r="894" spans="5:7" ht="14.25" customHeight="1" x14ac:dyDescent="0.25">
      <c r="E894" s="11"/>
      <c r="F894" s="11"/>
      <c r="G894" s="51"/>
    </row>
    <row r="895" spans="5:7" ht="14.25" customHeight="1" x14ac:dyDescent="0.25">
      <c r="E895" s="11"/>
      <c r="F895" s="11"/>
      <c r="G895" s="51"/>
    </row>
    <row r="896" spans="5:7" ht="14.25" customHeight="1" x14ac:dyDescent="0.25">
      <c r="E896" s="11"/>
      <c r="F896" s="11"/>
      <c r="G896" s="51"/>
    </row>
    <row r="897" spans="5:7" ht="14.25" customHeight="1" x14ac:dyDescent="0.25">
      <c r="E897" s="11"/>
      <c r="F897" s="11"/>
      <c r="G897" s="51"/>
    </row>
    <row r="898" spans="5:7" ht="14.25" customHeight="1" x14ac:dyDescent="0.25">
      <c r="E898" s="11"/>
      <c r="F898" s="11"/>
      <c r="G898" s="51"/>
    </row>
    <row r="899" spans="5:7" ht="14.25" customHeight="1" x14ac:dyDescent="0.25">
      <c r="E899" s="11"/>
      <c r="F899" s="11"/>
      <c r="G899" s="51"/>
    </row>
    <row r="900" spans="5:7" ht="14.25" customHeight="1" x14ac:dyDescent="0.25">
      <c r="E900" s="11"/>
      <c r="F900" s="11"/>
      <c r="G900" s="51"/>
    </row>
    <row r="901" spans="5:7" ht="14.25" customHeight="1" x14ac:dyDescent="0.25">
      <c r="E901" s="11"/>
      <c r="F901" s="11"/>
      <c r="G901" s="51"/>
    </row>
    <row r="902" spans="5:7" ht="14.25" customHeight="1" x14ac:dyDescent="0.25">
      <c r="E902" s="11"/>
      <c r="F902" s="11"/>
      <c r="G902" s="51"/>
    </row>
    <row r="903" spans="5:7" ht="14.25" customHeight="1" x14ac:dyDescent="0.25">
      <c r="E903" s="11"/>
      <c r="F903" s="11"/>
      <c r="G903" s="51"/>
    </row>
    <row r="904" spans="5:7" ht="14.25" customHeight="1" x14ac:dyDescent="0.25">
      <c r="E904" s="11"/>
      <c r="F904" s="11"/>
      <c r="G904" s="51"/>
    </row>
    <row r="905" spans="5:7" ht="14.25" customHeight="1" x14ac:dyDescent="0.25">
      <c r="E905" s="11"/>
      <c r="F905" s="11"/>
      <c r="G905" s="51"/>
    </row>
    <row r="906" spans="5:7" ht="14.25" customHeight="1" x14ac:dyDescent="0.25">
      <c r="E906" s="11"/>
      <c r="F906" s="11"/>
      <c r="G906" s="51"/>
    </row>
    <row r="907" spans="5:7" ht="14.25" customHeight="1" x14ac:dyDescent="0.25">
      <c r="E907" s="11"/>
      <c r="F907" s="11"/>
      <c r="G907" s="51"/>
    </row>
    <row r="908" spans="5:7" ht="14.25" customHeight="1" x14ac:dyDescent="0.25">
      <c r="E908" s="11"/>
      <c r="F908" s="11"/>
      <c r="G908" s="51"/>
    </row>
    <row r="909" spans="5:7" ht="14.25" customHeight="1" x14ac:dyDescent="0.25">
      <c r="E909" s="11"/>
      <c r="F909" s="11"/>
      <c r="G909" s="51"/>
    </row>
    <row r="910" spans="5:7" ht="14.25" customHeight="1" x14ac:dyDescent="0.25">
      <c r="E910" s="11"/>
      <c r="F910" s="11"/>
      <c r="G910" s="51"/>
    </row>
    <row r="911" spans="5:7" ht="14.25" customHeight="1" x14ac:dyDescent="0.25">
      <c r="E911" s="11"/>
      <c r="F911" s="11"/>
      <c r="G911" s="51"/>
    </row>
    <row r="912" spans="5:7" ht="14.25" customHeight="1" x14ac:dyDescent="0.25">
      <c r="E912" s="11"/>
      <c r="F912" s="11"/>
      <c r="G912" s="51"/>
    </row>
    <row r="913" spans="5:7" ht="14.25" customHeight="1" x14ac:dyDescent="0.25">
      <c r="E913" s="11"/>
      <c r="F913" s="11"/>
      <c r="G913" s="51"/>
    </row>
    <row r="914" spans="5:7" ht="14.25" customHeight="1" x14ac:dyDescent="0.25">
      <c r="E914" s="11"/>
      <c r="F914" s="11"/>
      <c r="G914" s="51"/>
    </row>
    <row r="915" spans="5:7" ht="14.25" customHeight="1" x14ac:dyDescent="0.25">
      <c r="E915" s="11"/>
      <c r="F915" s="11"/>
      <c r="G915" s="51"/>
    </row>
    <row r="916" spans="5:7" ht="14.25" customHeight="1" x14ac:dyDescent="0.25">
      <c r="E916" s="11"/>
      <c r="F916" s="11"/>
      <c r="G916" s="51"/>
    </row>
    <row r="917" spans="5:7" ht="14.25" customHeight="1" x14ac:dyDescent="0.25">
      <c r="E917" s="11"/>
      <c r="F917" s="11"/>
      <c r="G917" s="51"/>
    </row>
    <row r="918" spans="5:7" ht="14.25" customHeight="1" x14ac:dyDescent="0.25">
      <c r="E918" s="11"/>
      <c r="F918" s="11"/>
      <c r="G918" s="51"/>
    </row>
    <row r="919" spans="5:7" ht="14.25" customHeight="1" x14ac:dyDescent="0.25">
      <c r="E919" s="11"/>
      <c r="F919" s="11"/>
      <c r="G919" s="51"/>
    </row>
    <row r="920" spans="5:7" ht="14.25" customHeight="1" x14ac:dyDescent="0.25">
      <c r="E920" s="11"/>
      <c r="F920" s="11"/>
      <c r="G920" s="51"/>
    </row>
    <row r="921" spans="5:7" ht="14.25" customHeight="1" x14ac:dyDescent="0.25">
      <c r="E921" s="11"/>
      <c r="F921" s="11"/>
      <c r="G921" s="51"/>
    </row>
    <row r="922" spans="5:7" ht="14.25" customHeight="1" x14ac:dyDescent="0.25">
      <c r="E922" s="11"/>
      <c r="F922" s="11"/>
      <c r="G922" s="51"/>
    </row>
    <row r="923" spans="5:7" ht="14.25" customHeight="1" x14ac:dyDescent="0.25">
      <c r="E923" s="11"/>
      <c r="F923" s="11"/>
      <c r="G923" s="51"/>
    </row>
    <row r="924" spans="5:7" ht="14.25" customHeight="1" x14ac:dyDescent="0.25">
      <c r="E924" s="11"/>
      <c r="F924" s="11"/>
      <c r="G924" s="51"/>
    </row>
    <row r="925" spans="5:7" ht="14.25" customHeight="1" x14ac:dyDescent="0.25">
      <c r="E925" s="11"/>
      <c r="F925" s="11"/>
      <c r="G925" s="51"/>
    </row>
    <row r="926" spans="5:7" ht="14.25" customHeight="1" x14ac:dyDescent="0.25">
      <c r="E926" s="11"/>
      <c r="F926" s="11"/>
      <c r="G926" s="51"/>
    </row>
    <row r="927" spans="5:7" ht="14.25" customHeight="1" x14ac:dyDescent="0.25">
      <c r="E927" s="11"/>
      <c r="F927" s="11"/>
      <c r="G927" s="51"/>
    </row>
    <row r="928" spans="5:7" ht="14.25" customHeight="1" x14ac:dyDescent="0.25">
      <c r="E928" s="11"/>
      <c r="F928" s="11"/>
      <c r="G928" s="51"/>
    </row>
    <row r="929" spans="5:7" ht="14.25" customHeight="1" x14ac:dyDescent="0.25">
      <c r="E929" s="11"/>
      <c r="F929" s="11"/>
      <c r="G929" s="51"/>
    </row>
    <row r="930" spans="5:7" ht="14.25" customHeight="1" x14ac:dyDescent="0.25">
      <c r="E930" s="11"/>
      <c r="F930" s="11"/>
      <c r="G930" s="51"/>
    </row>
    <row r="931" spans="5:7" ht="14.25" customHeight="1" x14ac:dyDescent="0.25">
      <c r="E931" s="11"/>
      <c r="F931" s="11"/>
      <c r="G931" s="51"/>
    </row>
    <row r="932" spans="5:7" ht="14.25" customHeight="1" x14ac:dyDescent="0.25">
      <c r="E932" s="11"/>
      <c r="F932" s="11"/>
      <c r="G932" s="51"/>
    </row>
    <row r="933" spans="5:7" ht="14.25" customHeight="1" x14ac:dyDescent="0.25">
      <c r="E933" s="11"/>
      <c r="F933" s="11"/>
      <c r="G933" s="51"/>
    </row>
    <row r="934" spans="5:7" ht="14.25" customHeight="1" x14ac:dyDescent="0.25">
      <c r="E934" s="11"/>
      <c r="F934" s="11"/>
      <c r="G934" s="51"/>
    </row>
    <row r="935" spans="5:7" ht="14.25" customHeight="1" x14ac:dyDescent="0.25">
      <c r="E935" s="11"/>
      <c r="F935" s="11"/>
      <c r="G935" s="51"/>
    </row>
    <row r="936" spans="5:7" ht="14.25" customHeight="1" x14ac:dyDescent="0.25">
      <c r="E936" s="11"/>
      <c r="F936" s="11"/>
      <c r="G936" s="51"/>
    </row>
    <row r="937" spans="5:7" ht="14.25" customHeight="1" x14ac:dyDescent="0.25">
      <c r="E937" s="11"/>
      <c r="F937" s="11"/>
      <c r="G937" s="51"/>
    </row>
    <row r="938" spans="5:7" ht="14.25" customHeight="1" x14ac:dyDescent="0.25">
      <c r="E938" s="11"/>
      <c r="F938" s="11"/>
      <c r="G938" s="51"/>
    </row>
    <row r="939" spans="5:7" ht="14.25" customHeight="1" x14ac:dyDescent="0.25">
      <c r="E939" s="11"/>
      <c r="F939" s="11"/>
      <c r="G939" s="51"/>
    </row>
    <row r="940" spans="5:7" ht="14.25" customHeight="1" x14ac:dyDescent="0.25">
      <c r="E940" s="11"/>
      <c r="F940" s="11"/>
      <c r="G940" s="51"/>
    </row>
    <row r="941" spans="5:7" ht="14.25" customHeight="1" x14ac:dyDescent="0.25">
      <c r="E941" s="11"/>
      <c r="F941" s="11"/>
      <c r="G941" s="51"/>
    </row>
    <row r="942" spans="5:7" ht="14.25" customHeight="1" x14ac:dyDescent="0.25">
      <c r="E942" s="11"/>
      <c r="F942" s="11"/>
      <c r="G942" s="51"/>
    </row>
    <row r="943" spans="5:7" ht="14.25" customHeight="1" x14ac:dyDescent="0.25">
      <c r="E943" s="11"/>
      <c r="F943" s="11"/>
      <c r="G943" s="51"/>
    </row>
    <row r="944" spans="5:7" ht="14.25" customHeight="1" x14ac:dyDescent="0.25">
      <c r="E944" s="11"/>
      <c r="F944" s="11"/>
      <c r="G944" s="51"/>
    </row>
    <row r="945" spans="5:7" ht="14.25" customHeight="1" x14ac:dyDescent="0.25">
      <c r="E945" s="11"/>
      <c r="F945" s="11"/>
      <c r="G945" s="51"/>
    </row>
    <row r="946" spans="5:7" ht="14.25" customHeight="1" x14ac:dyDescent="0.25">
      <c r="E946" s="11"/>
      <c r="F946" s="11"/>
      <c r="G946" s="51"/>
    </row>
    <row r="947" spans="5:7" ht="14.25" customHeight="1" x14ac:dyDescent="0.25">
      <c r="E947" s="11"/>
      <c r="F947" s="11"/>
      <c r="G947" s="51"/>
    </row>
    <row r="948" spans="5:7" ht="14.25" customHeight="1" x14ac:dyDescent="0.25">
      <c r="E948" s="11"/>
      <c r="F948" s="11"/>
      <c r="G948" s="51"/>
    </row>
    <row r="949" spans="5:7" ht="14.25" customHeight="1" x14ac:dyDescent="0.25">
      <c r="E949" s="11"/>
      <c r="F949" s="11"/>
      <c r="G949" s="51"/>
    </row>
    <row r="950" spans="5:7" ht="14.25" customHeight="1" x14ac:dyDescent="0.25">
      <c r="E950" s="11"/>
      <c r="F950" s="11"/>
      <c r="G950" s="51"/>
    </row>
    <row r="951" spans="5:7" ht="14.25" customHeight="1" x14ac:dyDescent="0.25">
      <c r="E951" s="11"/>
      <c r="F951" s="11"/>
      <c r="G951" s="51"/>
    </row>
    <row r="952" spans="5:7" ht="14.25" customHeight="1" x14ac:dyDescent="0.25">
      <c r="E952" s="11"/>
      <c r="F952" s="11"/>
      <c r="G952" s="51"/>
    </row>
    <row r="953" spans="5:7" ht="14.25" customHeight="1" x14ac:dyDescent="0.25">
      <c r="E953" s="11"/>
      <c r="F953" s="11"/>
      <c r="G953" s="51"/>
    </row>
    <row r="954" spans="5:7" ht="14.25" customHeight="1" x14ac:dyDescent="0.25">
      <c r="E954" s="11"/>
      <c r="F954" s="11"/>
      <c r="G954" s="51"/>
    </row>
    <row r="955" spans="5:7" ht="14.25" customHeight="1" x14ac:dyDescent="0.25">
      <c r="E955" s="11"/>
      <c r="F955" s="11"/>
      <c r="G955" s="51"/>
    </row>
    <row r="956" spans="5:7" ht="14.25" customHeight="1" x14ac:dyDescent="0.25">
      <c r="E956" s="11"/>
      <c r="F956" s="11"/>
      <c r="G956" s="51"/>
    </row>
    <row r="957" spans="5:7" ht="14.25" customHeight="1" x14ac:dyDescent="0.25">
      <c r="E957" s="11"/>
      <c r="F957" s="11"/>
      <c r="G957" s="51"/>
    </row>
    <row r="958" spans="5:7" ht="14.25" customHeight="1" x14ac:dyDescent="0.25">
      <c r="E958" s="11"/>
      <c r="F958" s="11"/>
      <c r="G958" s="51"/>
    </row>
    <row r="959" spans="5:7" ht="14.25" customHeight="1" x14ac:dyDescent="0.25">
      <c r="E959" s="11"/>
      <c r="F959" s="11"/>
      <c r="G959" s="51"/>
    </row>
    <row r="960" spans="5:7" ht="14.25" customHeight="1" x14ac:dyDescent="0.25">
      <c r="E960" s="11"/>
      <c r="F960" s="11"/>
      <c r="G960" s="51"/>
    </row>
    <row r="961" spans="5:7" ht="14.25" customHeight="1" x14ac:dyDescent="0.25">
      <c r="E961" s="11"/>
      <c r="F961" s="11"/>
      <c r="G961" s="51"/>
    </row>
    <row r="962" spans="5:7" ht="14.25" customHeight="1" x14ac:dyDescent="0.25">
      <c r="E962" s="11"/>
      <c r="F962" s="11"/>
      <c r="G962" s="51"/>
    </row>
    <row r="963" spans="5:7" ht="14.25" customHeight="1" x14ac:dyDescent="0.25">
      <c r="E963" s="11"/>
      <c r="F963" s="11"/>
      <c r="G963" s="51"/>
    </row>
    <row r="964" spans="5:7" ht="14.25" customHeight="1" x14ac:dyDescent="0.25">
      <c r="E964" s="11"/>
      <c r="F964" s="11"/>
      <c r="G964" s="51"/>
    </row>
    <row r="965" spans="5:7" ht="14.25" customHeight="1" x14ac:dyDescent="0.25">
      <c r="E965" s="11"/>
      <c r="F965" s="11"/>
      <c r="G965" s="51"/>
    </row>
    <row r="966" spans="5:7" ht="14.25" customHeight="1" x14ac:dyDescent="0.25">
      <c r="E966" s="11"/>
      <c r="F966" s="11"/>
      <c r="G966" s="51"/>
    </row>
    <row r="967" spans="5:7" ht="14.25" customHeight="1" x14ac:dyDescent="0.25">
      <c r="E967" s="11"/>
      <c r="F967" s="11"/>
      <c r="G967" s="51"/>
    </row>
    <row r="968" spans="5:7" ht="14.25" customHeight="1" x14ac:dyDescent="0.25">
      <c r="E968" s="11"/>
      <c r="F968" s="11"/>
      <c r="G968" s="51"/>
    </row>
    <row r="969" spans="5:7" ht="14.25" customHeight="1" x14ac:dyDescent="0.25">
      <c r="E969" s="11"/>
      <c r="F969" s="11"/>
      <c r="G969" s="51"/>
    </row>
    <row r="970" spans="5:7" ht="14.25" customHeight="1" x14ac:dyDescent="0.25">
      <c r="E970" s="11"/>
      <c r="F970" s="11"/>
      <c r="G970" s="51"/>
    </row>
    <row r="971" spans="5:7" ht="14.25" customHeight="1" x14ac:dyDescent="0.25">
      <c r="E971" s="11"/>
      <c r="F971" s="11"/>
      <c r="G971" s="51"/>
    </row>
    <row r="972" spans="5:7" ht="14.25" customHeight="1" x14ac:dyDescent="0.25">
      <c r="E972" s="11"/>
      <c r="F972" s="11"/>
      <c r="G972" s="51"/>
    </row>
    <row r="973" spans="5:7" ht="14.25" customHeight="1" x14ac:dyDescent="0.25">
      <c r="E973" s="11"/>
      <c r="F973" s="11"/>
      <c r="G973" s="51"/>
    </row>
    <row r="974" spans="5:7" ht="14.25" customHeight="1" x14ac:dyDescent="0.25">
      <c r="E974" s="11"/>
      <c r="F974" s="11"/>
      <c r="G974" s="51"/>
    </row>
    <row r="975" spans="5:7" ht="14.25" customHeight="1" x14ac:dyDescent="0.25">
      <c r="E975" s="11"/>
      <c r="F975" s="11"/>
      <c r="G975" s="51"/>
    </row>
    <row r="976" spans="5:7" ht="14.25" customHeight="1" x14ac:dyDescent="0.25">
      <c r="E976" s="11"/>
      <c r="F976" s="11"/>
      <c r="G976" s="51"/>
    </row>
    <row r="977" spans="5:7" ht="14.25" customHeight="1" x14ac:dyDescent="0.25">
      <c r="E977" s="11"/>
      <c r="F977" s="11"/>
      <c r="G977" s="51"/>
    </row>
    <row r="978" spans="5:7" ht="14.25" customHeight="1" x14ac:dyDescent="0.25">
      <c r="E978" s="11"/>
      <c r="F978" s="11"/>
      <c r="G978" s="51"/>
    </row>
    <row r="979" spans="5:7" ht="14.25" customHeight="1" x14ac:dyDescent="0.25">
      <c r="E979" s="11"/>
      <c r="F979" s="11"/>
      <c r="G979" s="51"/>
    </row>
    <row r="980" spans="5:7" ht="14.25" customHeight="1" x14ac:dyDescent="0.25">
      <c r="E980" s="11"/>
      <c r="F980" s="11"/>
      <c r="G980" s="51"/>
    </row>
    <row r="981" spans="5:7" ht="14.25" customHeight="1" x14ac:dyDescent="0.25">
      <c r="E981" s="11"/>
      <c r="F981" s="11"/>
      <c r="G981" s="51"/>
    </row>
    <row r="982" spans="5:7" ht="14.25" customHeight="1" x14ac:dyDescent="0.25">
      <c r="E982" s="11"/>
      <c r="F982" s="11"/>
      <c r="G982" s="51"/>
    </row>
    <row r="983" spans="5:7" ht="14.25" customHeight="1" x14ac:dyDescent="0.25">
      <c r="E983" s="11"/>
      <c r="F983" s="11"/>
      <c r="G983" s="51"/>
    </row>
    <row r="984" spans="5:7" ht="14.25" customHeight="1" x14ac:dyDescent="0.25">
      <c r="E984" s="11"/>
      <c r="F984" s="11"/>
      <c r="G984" s="51"/>
    </row>
    <row r="985" spans="5:7" ht="14.25" customHeight="1" x14ac:dyDescent="0.25">
      <c r="E985" s="11"/>
      <c r="F985" s="11"/>
      <c r="G985" s="51"/>
    </row>
    <row r="986" spans="5:7" ht="14.25" customHeight="1" x14ac:dyDescent="0.25">
      <c r="E986" s="11"/>
      <c r="F986" s="11"/>
      <c r="G986" s="51"/>
    </row>
    <row r="987" spans="5:7" ht="14.25" customHeight="1" x14ac:dyDescent="0.25">
      <c r="E987" s="11"/>
      <c r="F987" s="11"/>
      <c r="G987" s="51"/>
    </row>
    <row r="988" spans="5:7" ht="14.25" customHeight="1" x14ac:dyDescent="0.25">
      <c r="E988" s="11"/>
      <c r="F988" s="11"/>
      <c r="G988" s="51"/>
    </row>
    <row r="989" spans="5:7" ht="14.25" customHeight="1" x14ac:dyDescent="0.25">
      <c r="E989" s="11"/>
      <c r="F989" s="11"/>
      <c r="G989" s="51"/>
    </row>
    <row r="990" spans="5:7" ht="14.25" customHeight="1" x14ac:dyDescent="0.25">
      <c r="E990" s="11"/>
      <c r="F990" s="11"/>
      <c r="G990" s="51"/>
    </row>
    <row r="991" spans="5:7" ht="14.25" customHeight="1" x14ac:dyDescent="0.25">
      <c r="E991" s="11"/>
      <c r="F991" s="11"/>
      <c r="G991" s="51"/>
    </row>
    <row r="992" spans="5:7" ht="14.25" customHeight="1" x14ac:dyDescent="0.25">
      <c r="E992" s="11"/>
      <c r="F992" s="11"/>
      <c r="G992" s="51"/>
    </row>
    <row r="993" spans="5:7" ht="14.25" customHeight="1" x14ac:dyDescent="0.25">
      <c r="E993" s="11"/>
      <c r="F993" s="11"/>
      <c r="G993" s="51"/>
    </row>
    <row r="994" spans="5:7" ht="14.25" customHeight="1" x14ac:dyDescent="0.25">
      <c r="E994" s="11"/>
      <c r="F994" s="11"/>
      <c r="G994" s="51"/>
    </row>
    <row r="995" spans="5:7" ht="14.25" customHeight="1" x14ac:dyDescent="0.25">
      <c r="E995" s="11"/>
      <c r="F995" s="11"/>
      <c r="G995" s="51"/>
    </row>
    <row r="996" spans="5:7" ht="14.25" customHeight="1" x14ac:dyDescent="0.25">
      <c r="E996" s="11"/>
      <c r="F996" s="11"/>
      <c r="G996" s="51"/>
    </row>
    <row r="997" spans="5:7" ht="14.25" customHeight="1" x14ac:dyDescent="0.25">
      <c r="E997" s="11"/>
      <c r="F997" s="11"/>
      <c r="G997" s="51"/>
    </row>
    <row r="998" spans="5:7" ht="14.25" customHeight="1" x14ac:dyDescent="0.25">
      <c r="E998" s="11"/>
      <c r="F998" s="11"/>
      <c r="G998" s="51"/>
    </row>
    <row r="999" spans="5:7" ht="14.25" customHeight="1" x14ac:dyDescent="0.25">
      <c r="E999" s="11"/>
      <c r="F999" s="11"/>
      <c r="G999" s="51"/>
    </row>
    <row r="1000" spans="5:7" ht="14.25" customHeight="1" x14ac:dyDescent="0.25">
      <c r="E1000" s="11"/>
      <c r="F1000" s="11"/>
      <c r="G1000" s="5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Tổng hợp</vt:lpstr>
      <vt:lpstr>DM </vt:lpstr>
      <vt:lpstr>Phan loai DN moi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MAYTINH34</dc:creator>
  <cp:lastModifiedBy>Lê Chi</cp:lastModifiedBy>
  <dcterms:created xsi:type="dcterms:W3CDTF">2016-07-18T08:10:16Z</dcterms:created>
  <dcterms:modified xsi:type="dcterms:W3CDTF">2022-02-24T10:01:22Z</dcterms:modified>
</cp:coreProperties>
</file>